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'Blad1'!$B$1:$T$49</definedName>
  </definedNames>
  <calcPr fullCalcOnLoad="1"/>
</workbook>
</file>

<file path=xl/comments1.xml><?xml version="1.0" encoding="utf-8"?>
<comments xmlns="http://schemas.openxmlformats.org/spreadsheetml/2006/main">
  <authors>
    <author>Ola Stenholm</author>
    <author>Shuntab Stockholm AB</author>
  </authors>
  <commentList>
    <comment ref="Z2" authorId="0">
      <text>
        <r>
          <rPr>
            <b/>
            <sz val="10"/>
            <rFont val="Tahoma"/>
            <family val="2"/>
          </rPr>
          <t>Önskas annat fabrikat på styrventil med andra kvs värden. Skriv in dess ventils kvs i "vald styrventil Kvs-värde"</t>
        </r>
      </text>
    </comment>
    <comment ref="K6" authorId="0">
      <text>
        <r>
          <rPr>
            <b/>
            <sz val="8"/>
            <rFont val="Tahoma"/>
            <family val="2"/>
          </rPr>
          <t>Här lägger vi in primärflödet på värmesidan i liter per sekund.</t>
        </r>
      </text>
    </comment>
    <comment ref="M6" authorId="0">
      <text>
        <r>
          <rPr>
            <b/>
            <sz val="8"/>
            <rFont val="Tahoma"/>
            <family val="2"/>
          </rPr>
          <t>Här lägger vi in primärflödet på kylsidan, i liter per sekund ( använd sekundärflödet om det inte finns tillgängligt)</t>
        </r>
      </text>
    </comment>
    <comment ref="O6" authorId="1">
      <text>
        <r>
          <rPr>
            <b/>
            <sz val="8"/>
            <rFont val="Tahoma"/>
            <family val="2"/>
          </rPr>
          <t>Här matar vi in vätske flödet från batterikörningen (vanligtvis samma för våde återvinning och övrigt driftfall)</t>
        </r>
      </text>
    </comment>
    <comment ref="K8" authorId="0">
      <text>
        <r>
          <rPr>
            <b/>
            <sz val="8"/>
            <rFont val="Tahoma"/>
            <family val="2"/>
          </rPr>
          <t>Här lägger vi in det primära tryckfallet vanligtvis 15-20 kPa eftersom det sällan finns angivet.</t>
        </r>
      </text>
    </comment>
    <comment ref="M8" authorId="0">
      <text>
        <r>
          <rPr>
            <b/>
            <sz val="8"/>
            <rFont val="Tahoma"/>
            <family val="2"/>
          </rPr>
          <t>Här lägger vi in det primära tryckfallet vanligtvis 15-20 kPa eftersom det sällan finns angivet.</t>
        </r>
      </text>
    </comment>
    <comment ref="O8" authorId="1">
      <text>
        <r>
          <rPr>
            <b/>
            <sz val="8"/>
            <rFont val="Tahoma"/>
            <family val="2"/>
          </rPr>
          <t>Skriv in tryckfallet i frånluftsaggregatet</t>
        </r>
      </text>
    </comment>
    <comment ref="Q8" authorId="1">
      <text>
        <r>
          <rPr>
            <b/>
            <sz val="8"/>
            <rFont val="Tahoma"/>
            <family val="2"/>
          </rPr>
          <t>Skriv in tryckfall för tilluftsaggregatet</t>
        </r>
      </text>
    </comment>
    <comment ref="K10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M10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O10" authorId="1">
      <text>
        <r>
          <rPr>
            <b/>
            <sz val="10"/>
            <color indexed="10"/>
            <rFont val="Tahoma"/>
            <family val="2"/>
          </rPr>
          <t xml:space="preserve">HÄR LÄGGER VI IN DEN SEKUNDÄRA DIMENSIONEN PÅ SHUNTEN SOM VI HÄMTAR FRÅN LISTA 1
(kan vara olika om det skiljer på flödena) </t>
        </r>
      </text>
    </comment>
    <comment ref="K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M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O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Q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K14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M14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O14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K15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M15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O15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S15" authorId="0">
      <text>
        <r>
          <rPr>
            <b/>
            <sz val="10"/>
            <color indexed="57"/>
            <rFont val="Tahoma"/>
            <family val="2"/>
          </rPr>
          <t>SKRIV IN PUMPNUMMER PÅ VALD PUMP
(se lista 3)</t>
        </r>
      </text>
    </comment>
    <comment ref="K16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M16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O16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K18" authorId="1">
      <text>
        <r>
          <rPr>
            <b/>
            <sz val="8"/>
            <rFont val="Tahoma"/>
            <family val="2"/>
          </rPr>
          <t>Skriv in vattentemperaturen på värmesidan</t>
        </r>
      </text>
    </comment>
    <comment ref="M18" authorId="1">
      <text>
        <r>
          <rPr>
            <b/>
            <sz val="8"/>
            <rFont val="Tahoma"/>
            <family val="2"/>
          </rPr>
          <t>Skriv in vattentemperaturen på kylsidan</t>
        </r>
      </text>
    </comment>
    <comment ref="Q18" authorId="1">
      <text>
        <r>
          <rPr>
            <b/>
            <sz val="8"/>
            <rFont val="Tahoma"/>
            <family val="2"/>
          </rPr>
          <t>Skriv in temperatur vid aggregatets vinterfall</t>
        </r>
      </text>
    </comment>
    <comment ref="Q19" authorId="1">
      <text>
        <r>
          <rPr>
            <b/>
            <sz val="8"/>
            <rFont val="Tahoma"/>
            <family val="2"/>
          </rPr>
          <t>Skriv in temperatir för aggregatets sommarfall</t>
        </r>
      </text>
    </comment>
    <comment ref="K21" authorId="0">
      <text>
        <r>
          <rPr>
            <b/>
            <sz val="8"/>
            <rFont val="Tahoma"/>
            <family val="2"/>
          </rPr>
          <t>Totalt tryckfall i shuntgrupp.
Skall ej vara högre än "Trycfall primärt"</t>
        </r>
      </text>
    </comment>
    <comment ref="M21" authorId="0">
      <text>
        <r>
          <rPr>
            <b/>
            <sz val="8"/>
            <rFont val="Tahoma"/>
            <family val="2"/>
          </rPr>
          <t>Totalt tryckfall i shuntgrupp.
Skall ej vara högre än "Trycfall primärt"</t>
        </r>
      </text>
    </comment>
    <comment ref="O21" authorId="0">
      <text>
        <r>
          <rPr>
            <b/>
            <sz val="8"/>
            <rFont val="Tahoma"/>
            <family val="2"/>
          </rPr>
          <t>Totalt tryckfall sekundärsida i shuntgruppen och belastning exkl. rördragning.
Detta värde skall pumpen dimensioneras efter</t>
        </r>
      </text>
    </comment>
    <comment ref="Q21" authorId="0">
      <text>
        <r>
          <rPr>
            <b/>
            <sz val="8"/>
            <rFont val="Tahoma"/>
            <family val="2"/>
          </rPr>
          <t>Totalt tryckfall sekundärsida i shuntgruppen och belastning exkl. rördragning.
Detta värde skall pumpen dimensioneras efter</t>
        </r>
      </text>
    </comment>
    <comment ref="K22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M22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O22" authorId="0">
      <text>
        <r>
          <rPr>
            <b/>
            <sz val="8"/>
            <rFont val="Tahoma"/>
            <family val="2"/>
          </rPr>
          <t>Kv värde totalt shuntgrupp sekundärt</t>
        </r>
      </text>
    </comment>
    <comment ref="Q22" authorId="0">
      <text>
        <r>
          <rPr>
            <b/>
            <sz val="8"/>
            <rFont val="Tahoma"/>
            <family val="2"/>
          </rPr>
          <t>Kv värde totalt shuntgrupp sekundärt</t>
        </r>
      </text>
    </comment>
    <comment ref="C25" authorId="0">
      <text>
        <r>
          <rPr>
            <b/>
            <sz val="10"/>
            <rFont val="Tahoma"/>
            <family val="2"/>
          </rPr>
          <t>3-vägs VÅ/2-Vägs kyla/2-vägs värme = 3220  
3-vägs VÅ/3-Vägs kyla/2-vägs värme = 3320
3-vägs VÅ/3-Vägs kyla/3-vägs värme = 3330
3-vägs VÅ/2-Vägs kyla/3-vägs värme = 3230</t>
        </r>
      </text>
    </comment>
    <comment ref="D25" authorId="0">
      <text>
        <r>
          <rPr>
            <b/>
            <sz val="10"/>
            <rFont val="Tahoma"/>
            <family val="2"/>
          </rPr>
          <t>V, FÖR VÄRME
K, FÖR KYLA</t>
        </r>
      </text>
    </comment>
    <comment ref="F25" authorId="1">
      <text>
        <r>
          <rPr>
            <b/>
            <sz val="8"/>
            <rFont val="Tahoma"/>
            <family val="2"/>
          </rPr>
          <t>Dimension Återvinningskrets</t>
        </r>
      </text>
    </comment>
    <comment ref="G25" authorId="1">
      <text>
        <r>
          <rPr>
            <b/>
            <sz val="8"/>
            <rFont val="Tahoma"/>
            <family val="2"/>
          </rPr>
          <t>Shuntgruppens dimension kyla primär</t>
        </r>
      </text>
    </comment>
    <comment ref="H25" authorId="0">
      <text>
        <r>
          <rPr>
            <b/>
            <sz val="8"/>
            <rFont val="Tahoma"/>
            <family val="2"/>
          </rPr>
          <t>Shuntgruppens dimension värme primär</t>
        </r>
      </text>
    </comment>
    <comment ref="I25" authorId="0">
      <text>
        <r>
          <rPr>
            <b/>
            <sz val="8"/>
            <rFont val="Tahoma"/>
            <family val="2"/>
          </rPr>
          <t>Dimensionen på shuntens sekundärsida</t>
        </r>
      </text>
    </comment>
    <comment ref="K25" authorId="1">
      <text>
        <r>
          <rPr>
            <b/>
            <sz val="8"/>
            <rFont val="Tahoma"/>
            <family val="2"/>
          </rPr>
          <t>Kvs-värdet på vald styrventil Återvinning frånluft</t>
        </r>
      </text>
    </comment>
    <comment ref="M25" authorId="1">
      <text>
        <r>
          <rPr>
            <b/>
            <sz val="8"/>
            <rFont val="Tahoma"/>
            <family val="2"/>
          </rPr>
          <t>Kvs-värdet på vald styrventil primär kyla</t>
        </r>
      </text>
    </comment>
    <comment ref="O25" authorId="0">
      <text>
        <r>
          <rPr>
            <b/>
            <sz val="8"/>
            <rFont val="Tahoma"/>
            <family val="2"/>
          </rPr>
          <t xml:space="preserve">Kvs-värdet på vald styrventil primär värme
</t>
        </r>
      </text>
    </comment>
  </commentList>
</comments>
</file>

<file path=xl/sharedStrings.xml><?xml version="1.0" encoding="utf-8"?>
<sst xmlns="http://schemas.openxmlformats.org/spreadsheetml/2006/main" count="171" uniqueCount="129">
  <si>
    <r>
      <t xml:space="preserve">Preliminär dimensionering standardshuntgrupper utförande. </t>
    </r>
    <r>
      <rPr>
        <b/>
        <sz val="16"/>
        <rFont val="Arial"/>
        <family val="2"/>
      </rPr>
      <t>PERx3</t>
    </r>
  </si>
  <si>
    <t>Lista 1</t>
  </si>
  <si>
    <t>Lista 2</t>
  </si>
  <si>
    <t>Referens</t>
  </si>
  <si>
    <t>SHG-K/V</t>
  </si>
  <si>
    <t>Flöde</t>
  </si>
  <si>
    <t>Rör DN</t>
  </si>
  <si>
    <t>Styrventil</t>
  </si>
  <si>
    <t>PRIM</t>
  </si>
  <si>
    <t>Frånluft</t>
  </si>
  <si>
    <t>Tilluft</t>
  </si>
  <si>
    <t>SEK</t>
  </si>
  <si>
    <t>l/s</t>
  </si>
  <si>
    <t>mm</t>
  </si>
  <si>
    <t>DN (Kvs)</t>
  </si>
  <si>
    <t>Värme</t>
  </si>
  <si>
    <t>Kyla</t>
  </si>
  <si>
    <t>Värme/kyla</t>
  </si>
  <si>
    <t>0.02-0.08</t>
  </si>
  <si>
    <t>PERx3</t>
  </si>
  <si>
    <t>0,02-0,03</t>
  </si>
  <si>
    <t>15(0,25)</t>
  </si>
  <si>
    <t>0.08-0.18</t>
  </si>
  <si>
    <t>0,03-0,04</t>
  </si>
  <si>
    <t>15(0,4)</t>
  </si>
  <si>
    <t>Kvs värde</t>
  </si>
  <si>
    <t>0.18-0.30</t>
  </si>
  <si>
    <t>0.04-0.06</t>
  </si>
  <si>
    <t>15(0,63)</t>
  </si>
  <si>
    <t>MMA</t>
  </si>
  <si>
    <t>STAD/F</t>
  </si>
  <si>
    <t>DN</t>
  </si>
  <si>
    <t>SHG</t>
  </si>
  <si>
    <t>Balansventil</t>
  </si>
  <si>
    <t>Tryckfall</t>
  </si>
  <si>
    <t>kPa</t>
  </si>
  <si>
    <t>0.30-0.45</t>
  </si>
  <si>
    <t>0.07-0.11</t>
  </si>
  <si>
    <t>15(1,0)</t>
  </si>
  <si>
    <t>0.45-0.80</t>
  </si>
  <si>
    <t>0.10-0.17</t>
  </si>
  <si>
    <t>15(1,6)</t>
  </si>
  <si>
    <t>Dimension shuntgrupp</t>
  </si>
  <si>
    <t>0.80-1.00</t>
  </si>
  <si>
    <t>32x</t>
  </si>
  <si>
    <t>0.16-0.27</t>
  </si>
  <si>
    <t>15(2,5)</t>
  </si>
  <si>
    <t>Kv formel shuntgrupp</t>
  </si>
  <si>
    <t>Kvs</t>
  </si>
  <si>
    <t>1.00-1.20</t>
  </si>
  <si>
    <t>0.25-0.44</t>
  </si>
  <si>
    <t>15(4,0)</t>
  </si>
  <si>
    <t>Tryckfall SHG exkl. styrventil</t>
  </si>
  <si>
    <t>1.20-1.70</t>
  </si>
  <si>
    <t>40x</t>
  </si>
  <si>
    <t>0.40-0.69</t>
  </si>
  <si>
    <t>20(6,3)</t>
  </si>
  <si>
    <t>1.70-2.40</t>
  </si>
  <si>
    <t>0.64-1.10</t>
  </si>
  <si>
    <t>25(10)</t>
  </si>
  <si>
    <t>Beräkning Kv-värde Styrventil</t>
  </si>
  <si>
    <t>KV</t>
  </si>
  <si>
    <t>Välj pumpar</t>
  </si>
  <si>
    <t>2.00-3.00</t>
  </si>
  <si>
    <t>50x</t>
  </si>
  <si>
    <t>1.00-1.75</t>
  </si>
  <si>
    <t>32(16)</t>
  </si>
  <si>
    <t>Vald styrventil Kvs-värde</t>
  </si>
  <si>
    <t>KVS</t>
  </si>
  <si>
    <t>3.00-4.50</t>
  </si>
  <si>
    <t>1.60-2.70</t>
  </si>
  <si>
    <t>40(25)</t>
  </si>
  <si>
    <t>Tryckfall vald styrventil</t>
  </si>
  <si>
    <t>4.50-6.00</t>
  </si>
  <si>
    <t>2.50-4.40</t>
  </si>
  <si>
    <t>50(40)</t>
  </si>
  <si>
    <t>Ventilautoritet</t>
  </si>
  <si>
    <t>6.00-10,0</t>
  </si>
  <si>
    <t>3.10-5.40</t>
  </si>
  <si>
    <t>65(49)</t>
  </si>
  <si>
    <t>Temperatur in/ut</t>
  </si>
  <si>
    <t>60-30</t>
  </si>
  <si>
    <t>7-17</t>
  </si>
  <si>
    <t>19-26</t>
  </si>
  <si>
    <t>10,0-16,0</t>
  </si>
  <si>
    <t>4.90-8.50</t>
  </si>
  <si>
    <t>80(78)</t>
  </si>
  <si>
    <t>28-15</t>
  </si>
  <si>
    <t>16,0-22,0</t>
  </si>
  <si>
    <t>7.90-13.5</t>
  </si>
  <si>
    <t>100(124)</t>
  </si>
  <si>
    <t>12.6-22,0</t>
  </si>
  <si>
    <t>125(200)</t>
  </si>
  <si>
    <t>Totalt tryckfall shuntgrupp</t>
  </si>
  <si>
    <t>Kv värde shuntgrupp</t>
  </si>
  <si>
    <t>Lista 3</t>
  </si>
  <si>
    <t>Shuntkod</t>
  </si>
  <si>
    <t>Pump</t>
  </si>
  <si>
    <t>PERx2</t>
  </si>
  <si>
    <t>K</t>
  </si>
  <si>
    <t>R</t>
  </si>
  <si>
    <t>Nr.</t>
  </si>
  <si>
    <t>Shuntab väljer</t>
  </si>
  <si>
    <t>Fritext:</t>
  </si>
  <si>
    <t>Våt-pump</t>
  </si>
  <si>
    <t>Torr-pump</t>
  </si>
  <si>
    <t>Frekvensstyrd</t>
  </si>
  <si>
    <t>Övrigt</t>
  </si>
  <si>
    <t>utan pump</t>
  </si>
  <si>
    <t>Större flöden, högre tryckfall eller</t>
  </si>
  <si>
    <t xml:space="preserve">andra önskemål på shuntgrupper eller </t>
  </si>
  <si>
    <t>ingående komponenter. Kontakta Shuntab</t>
  </si>
  <si>
    <t>Rätt till ändringar förbehålls</t>
  </si>
  <si>
    <t>Skicka detta till</t>
  </si>
  <si>
    <t>Shuntab Sverige AB</t>
  </si>
  <si>
    <t>Södravägen 64</t>
  </si>
  <si>
    <t>Artistvägen 8</t>
  </si>
  <si>
    <t>392 45 Kalmar</t>
  </si>
  <si>
    <t>121 35 Stockholm</t>
  </si>
  <si>
    <t>tel. 0480-49 17 50</t>
  </si>
  <si>
    <t>tel. 08-640 25 04</t>
  </si>
  <si>
    <t>fax. 0480-49 17 40</t>
  </si>
  <si>
    <t>fax. 08-640 25 05</t>
  </si>
  <si>
    <t>bebben@shuntab.se</t>
  </si>
  <si>
    <t>ola@shuntab.se</t>
  </si>
  <si>
    <t>Skype: shuntabbebben</t>
  </si>
  <si>
    <t>Skype: shunta-ola</t>
  </si>
  <si>
    <t>Värmefall</t>
  </si>
  <si>
    <t>Kylfall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</si>
</sst>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indexed="9"/>
      <name val="Arial"/>
      <family val="2"/>
    </font>
    <font>
      <b/>
      <sz val="16"/>
      <color indexed="17"/>
      <name val="Arial"/>
      <family val="2"/>
    </font>
    <font>
      <sz val="16"/>
      <color indexed="36"/>
      <name val="Arial"/>
      <family val="2"/>
    </font>
    <font>
      <sz val="16"/>
      <color indexed="1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57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6"/>
      <color theme="7" tint="-0.24997000396251678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0" fontId="18" fillId="33" borderId="14" xfId="0" applyFont="1" applyFill="1" applyBorder="1" applyAlignment="1" applyProtection="1">
      <alignment horizontal="center"/>
      <protection hidden="1"/>
    </xf>
    <xf numFmtId="0" fontId="18" fillId="33" borderId="15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2" fillId="0" borderId="10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18" fillId="33" borderId="16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4" fillId="34" borderId="10" xfId="0" applyFont="1" applyFill="1" applyBorder="1" applyAlignment="1" applyProtection="1">
      <alignment horizontal="center"/>
      <protection locked="0"/>
    </xf>
    <xf numFmtId="0" fontId="24" fillId="34" borderId="11" xfId="0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center"/>
      <protection locked="0"/>
    </xf>
    <xf numFmtId="0" fontId="18" fillId="33" borderId="17" xfId="0" applyFont="1" applyFill="1" applyBorder="1" applyAlignment="1" applyProtection="1">
      <alignment/>
      <protection hidden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 applyProtection="1">
      <alignment/>
      <protection hidden="1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33" borderId="16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1" fillId="33" borderId="16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0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 textRotation="90"/>
    </xf>
    <xf numFmtId="0" fontId="18" fillId="33" borderId="16" xfId="0" applyFont="1" applyFill="1" applyBorder="1" applyAlignment="1" applyProtection="1">
      <alignment horizontal="right"/>
      <protection hidden="1"/>
    </xf>
    <xf numFmtId="0" fontId="18" fillId="33" borderId="17" xfId="0" applyFont="1" applyFill="1" applyBorder="1" applyAlignment="1" applyProtection="1">
      <alignment horizontal="right"/>
      <protection hidden="1"/>
    </xf>
    <xf numFmtId="2" fontId="19" fillId="34" borderId="27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left"/>
      <protection hidden="1"/>
    </xf>
    <xf numFmtId="2" fontId="19" fillId="34" borderId="10" xfId="0" applyNumberFormat="1" applyFont="1" applyFill="1" applyBorder="1" applyAlignment="1" applyProtection="1">
      <alignment horizontal="center"/>
      <protection locked="0"/>
    </xf>
    <xf numFmtId="2" fontId="19" fillId="34" borderId="11" xfId="0" applyNumberFormat="1" applyFont="1" applyFill="1" applyBorder="1" applyAlignment="1" applyProtection="1">
      <alignment horizontal="center"/>
      <protection locked="0"/>
    </xf>
    <xf numFmtId="2" fontId="19" fillId="34" borderId="12" xfId="0" applyNumberFormat="1" applyFont="1" applyFill="1" applyBorder="1" applyAlignment="1" applyProtection="1">
      <alignment horizontal="center"/>
      <protection locked="0"/>
    </xf>
    <xf numFmtId="0" fontId="18" fillId="33" borderId="17" xfId="0" applyFont="1" applyFill="1" applyBorder="1" applyAlignment="1" applyProtection="1">
      <alignment horizontal="left"/>
      <protection hidden="1"/>
    </xf>
    <xf numFmtId="0" fontId="20" fillId="0" borderId="28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textRotation="90"/>
    </xf>
    <xf numFmtId="0" fontId="58" fillId="0" borderId="0" xfId="0" applyFont="1" applyBorder="1" applyAlignment="1" applyProtection="1">
      <alignment horizontal="center" vertical="center"/>
      <protection hidden="1"/>
    </xf>
    <xf numFmtId="0" fontId="18" fillId="33" borderId="16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58" fillId="0" borderId="0" xfId="0" applyFont="1" applyBorder="1" applyAlignment="1">
      <alignment horizontal="center"/>
    </xf>
    <xf numFmtId="0" fontId="19" fillId="34" borderId="27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center"/>
      <protection locked="0"/>
    </xf>
    <xf numFmtId="0" fontId="19" fillId="34" borderId="11" xfId="0" applyFont="1" applyFill="1" applyBorder="1" applyAlignment="1" applyProtection="1">
      <alignment horizontal="center"/>
      <protection locked="0"/>
    </xf>
    <xf numFmtId="0" fontId="19" fillId="34" borderId="12" xfId="0" applyFont="1" applyFill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0" fontId="21" fillId="33" borderId="16" xfId="0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horizontal="right"/>
      <protection hidden="1"/>
    </xf>
    <xf numFmtId="0" fontId="21" fillId="33" borderId="17" xfId="0" applyFont="1" applyFill="1" applyBorder="1" applyAlignment="1" applyProtection="1">
      <alignment horizontal="right"/>
      <protection hidden="1"/>
    </xf>
    <xf numFmtId="0" fontId="21" fillId="34" borderId="27" xfId="0" applyFont="1" applyFill="1" applyBorder="1" applyAlignment="1" applyProtection="1">
      <alignment horizontal="center"/>
      <protection locked="0"/>
    </xf>
    <xf numFmtId="0" fontId="21" fillId="34" borderId="10" xfId="0" applyFont="1" applyFill="1" applyBorder="1" applyAlignment="1" applyProtection="1">
      <alignment horizontal="center"/>
      <protection locked="0"/>
    </xf>
    <xf numFmtId="0" fontId="21" fillId="34" borderId="11" xfId="0" applyFont="1" applyFill="1" applyBorder="1" applyAlignment="1" applyProtection="1">
      <alignment horizontal="center"/>
      <protection locked="0"/>
    </xf>
    <xf numFmtId="0" fontId="21" fillId="34" borderId="12" xfId="0" applyFont="1" applyFill="1" applyBorder="1" applyAlignment="1" applyProtection="1">
      <alignment horizontal="center"/>
      <protection locked="0"/>
    </xf>
    <xf numFmtId="0" fontId="27" fillId="33" borderId="16" xfId="0" applyFont="1" applyFill="1" applyBorder="1" applyAlignment="1" applyProtection="1">
      <alignment horizontal="left"/>
      <protection hidden="1"/>
    </xf>
    <xf numFmtId="0" fontId="27" fillId="33" borderId="0" xfId="0" applyFont="1" applyFill="1" applyBorder="1" applyAlignment="1" applyProtection="1">
      <alignment horizontal="right"/>
      <protection hidden="1"/>
    </xf>
    <xf numFmtId="164" fontId="27" fillId="33" borderId="0" xfId="0" applyNumberFormat="1" applyFont="1" applyFill="1" applyBorder="1" applyAlignment="1" applyProtection="1">
      <alignment horizontal="center"/>
      <protection hidden="1"/>
    </xf>
    <xf numFmtId="0" fontId="27" fillId="33" borderId="0" xfId="0" applyFont="1" applyFill="1" applyBorder="1" applyAlignment="1" applyProtection="1">
      <alignment horizontal="left"/>
      <protection hidden="1"/>
    </xf>
    <xf numFmtId="0" fontId="27" fillId="33" borderId="17" xfId="0" applyFont="1" applyFill="1" applyBorder="1" applyAlignment="1" applyProtection="1">
      <alignment horizontal="left"/>
      <protection hidden="1"/>
    </xf>
    <xf numFmtId="0" fontId="18" fillId="33" borderId="29" xfId="0" applyFont="1" applyFill="1" applyBorder="1" applyAlignment="1" applyProtection="1">
      <alignment horizontal="right"/>
      <protection hidden="1"/>
    </xf>
    <xf numFmtId="164" fontId="18" fillId="33" borderId="30" xfId="0" applyNumberFormat="1" applyFont="1" applyFill="1" applyBorder="1" applyAlignment="1" applyProtection="1">
      <alignment horizontal="center"/>
      <protection hidden="1"/>
    </xf>
    <xf numFmtId="164" fontId="18" fillId="33" borderId="0" xfId="0" applyNumberFormat="1" applyFont="1" applyFill="1" applyBorder="1" applyAlignment="1" applyProtection="1">
      <alignment horizontal="left"/>
      <protection hidden="1"/>
    </xf>
    <xf numFmtId="164" fontId="18" fillId="33" borderId="31" xfId="0" applyNumberFormat="1" applyFont="1" applyFill="1" applyBorder="1" applyAlignment="1" applyProtection="1">
      <alignment horizontal="center"/>
      <protection hidden="1"/>
    </xf>
    <xf numFmtId="164" fontId="18" fillId="33" borderId="32" xfId="0" applyNumberFormat="1" applyFont="1" applyFill="1" applyBorder="1" applyAlignment="1" applyProtection="1">
      <alignment horizontal="center"/>
      <protection hidden="1"/>
    </xf>
    <xf numFmtId="164" fontId="18" fillId="33" borderId="33" xfId="0" applyNumberFormat="1" applyFont="1" applyFill="1" applyBorder="1" applyAlignment="1" applyProtection="1">
      <alignment horizontal="center"/>
      <protection hidden="1"/>
    </xf>
    <xf numFmtId="164" fontId="18" fillId="33" borderId="34" xfId="0" applyNumberFormat="1" applyFont="1" applyFill="1" applyBorder="1" applyAlignment="1" applyProtection="1">
      <alignment horizontal="center"/>
      <protection hidden="1"/>
    </xf>
    <xf numFmtId="164" fontId="18" fillId="33" borderId="0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1" fontId="28" fillId="33" borderId="0" xfId="0" applyNumberFormat="1" applyFont="1" applyFill="1" applyBorder="1" applyAlignment="1" applyProtection="1">
      <alignment horizontal="center"/>
      <protection hidden="1"/>
    </xf>
    <xf numFmtId="0" fontId="22" fillId="33" borderId="16" xfId="0" applyFont="1" applyFill="1" applyBorder="1" applyAlignment="1" applyProtection="1">
      <alignment horizontal="right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22" fillId="33" borderId="17" xfId="0" applyFont="1" applyFill="1" applyBorder="1" applyAlignment="1" applyProtection="1">
      <alignment horizontal="right"/>
      <protection hidden="1"/>
    </xf>
    <xf numFmtId="0" fontId="22" fillId="34" borderId="27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28" fillId="34" borderId="27" xfId="0" applyFont="1" applyFill="1" applyBorder="1" applyAlignment="1" applyProtection="1">
      <alignment horizontal="center"/>
      <protection locked="0"/>
    </xf>
    <xf numFmtId="164" fontId="18" fillId="33" borderId="35" xfId="0" applyNumberFormat="1" applyFont="1" applyFill="1" applyBorder="1" applyAlignment="1" applyProtection="1">
      <alignment horizontal="center"/>
      <protection hidden="1"/>
    </xf>
    <xf numFmtId="164" fontId="18" fillId="35" borderId="0" xfId="0" applyNumberFormat="1" applyFont="1" applyFill="1" applyBorder="1" applyAlignment="1" applyProtection="1">
      <alignment horizontal="center"/>
      <protection hidden="1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9" fontId="18" fillId="33" borderId="30" xfId="49" applyFont="1" applyFill="1" applyBorder="1" applyAlignment="1" applyProtection="1">
      <alignment horizontal="center"/>
      <protection hidden="1"/>
    </xf>
    <xf numFmtId="2" fontId="18" fillId="33" borderId="0" xfId="0" applyNumberFormat="1" applyFont="1" applyFill="1" applyBorder="1" applyAlignment="1" applyProtection="1">
      <alignment horizontal="center"/>
      <protection hidden="1"/>
    </xf>
    <xf numFmtId="49" fontId="20" fillId="0" borderId="24" xfId="0" applyNumberFormat="1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19" fillId="33" borderId="16" xfId="0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 horizontal="right"/>
      <protection hidden="1"/>
    </xf>
    <xf numFmtId="0" fontId="19" fillId="33" borderId="17" xfId="0" applyFont="1" applyFill="1" applyBorder="1" applyAlignment="1" applyProtection="1">
      <alignment horizontal="right"/>
      <protection hidden="1"/>
    </xf>
    <xf numFmtId="49" fontId="19" fillId="36" borderId="27" xfId="0" applyNumberFormat="1" applyFont="1" applyFill="1" applyBorder="1" applyAlignment="1" applyProtection="1">
      <alignment horizontal="center"/>
      <protection hidden="1"/>
    </xf>
    <xf numFmtId="49" fontId="19" fillId="35" borderId="0" xfId="0" applyNumberFormat="1" applyFont="1" applyFill="1" applyBorder="1" applyAlignment="1" applyProtection="1">
      <alignment horizontal="center"/>
      <protection hidden="1"/>
    </xf>
    <xf numFmtId="0" fontId="19" fillId="36" borderId="10" xfId="0" applyFont="1" applyFill="1" applyBorder="1" applyAlignment="1" applyProtection="1">
      <alignment horizontal="center"/>
      <protection hidden="1"/>
    </xf>
    <xf numFmtId="0" fontId="19" fillId="36" borderId="11" xfId="0" applyFont="1" applyFill="1" applyBorder="1" applyAlignment="1" applyProtection="1">
      <alignment horizontal="center"/>
      <protection hidden="1"/>
    </xf>
    <xf numFmtId="0" fontId="19" fillId="36" borderId="12" xfId="0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21" fillId="0" borderId="21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 textRotation="90"/>
    </xf>
    <xf numFmtId="164" fontId="18" fillId="33" borderId="27" xfId="0" applyNumberFormat="1" applyFont="1" applyFill="1" applyBorder="1" applyAlignment="1" applyProtection="1">
      <alignment horizontal="center"/>
      <protection hidden="1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 textRotation="90"/>
    </xf>
    <xf numFmtId="164" fontId="18" fillId="33" borderId="39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18" fillId="35" borderId="16" xfId="0" applyFont="1" applyFill="1" applyBorder="1" applyAlignment="1" applyProtection="1">
      <alignment/>
      <protection hidden="1"/>
    </xf>
    <xf numFmtId="0" fontId="18" fillId="35" borderId="17" xfId="0" applyFont="1" applyFill="1" applyBorder="1" applyAlignment="1" applyProtection="1">
      <alignment/>
      <protection hidden="1"/>
    </xf>
    <xf numFmtId="0" fontId="28" fillId="0" borderId="10" xfId="0" applyFont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0" fontId="18" fillId="33" borderId="40" xfId="0" applyFont="1" applyFill="1" applyBorder="1" applyAlignment="1" applyProtection="1">
      <alignment horizontal="center"/>
      <protection hidden="1"/>
    </xf>
    <xf numFmtId="0" fontId="18" fillId="33" borderId="41" xfId="0" applyFont="1" applyFill="1" applyBorder="1" applyAlignment="1" applyProtection="1">
      <alignment horizontal="center"/>
      <protection hidden="1"/>
    </xf>
    <xf numFmtId="0" fontId="28" fillId="0" borderId="42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8" fillId="35" borderId="24" xfId="0" applyFont="1" applyFill="1" applyBorder="1" applyAlignment="1" applyProtection="1">
      <alignment horizontal="right"/>
      <protection hidden="1"/>
    </xf>
    <xf numFmtId="0" fontId="19" fillId="34" borderId="30" xfId="0" applyFont="1" applyFill="1" applyBorder="1" applyAlignment="1" applyProtection="1">
      <alignment horizontal="center"/>
      <protection locked="0"/>
    </xf>
    <xf numFmtId="0" fontId="19" fillId="34" borderId="30" xfId="0" applyFont="1" applyFill="1" applyBorder="1" applyAlignment="1" applyProtection="1">
      <alignment/>
      <protection locked="0"/>
    </xf>
    <xf numFmtId="0" fontId="18" fillId="33" borderId="30" xfId="0" applyFont="1" applyFill="1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33" borderId="30" xfId="0" applyFont="1" applyFill="1" applyBorder="1" applyAlignment="1" applyProtection="1">
      <alignment horizontal="center"/>
      <protection hidden="1"/>
    </xf>
    <xf numFmtId="0" fontId="18" fillId="33" borderId="30" xfId="0" applyFont="1" applyFill="1" applyBorder="1" applyAlignment="1" applyProtection="1">
      <alignment horizontal="right"/>
      <protection hidden="1"/>
    </xf>
    <xf numFmtId="0" fontId="18" fillId="0" borderId="30" xfId="0" applyFont="1" applyBorder="1" applyAlignment="1" applyProtection="1">
      <alignment horizontal="right"/>
      <protection hidden="1"/>
    </xf>
    <xf numFmtId="2" fontId="60" fillId="33" borderId="30" xfId="0" applyNumberFormat="1" applyFont="1" applyFill="1" applyBorder="1" applyAlignment="1" applyProtection="1">
      <alignment horizontal="left"/>
      <protection hidden="1"/>
    </xf>
    <xf numFmtId="2" fontId="18" fillId="0" borderId="31" xfId="0" applyNumberFormat="1" applyFont="1" applyFill="1" applyBorder="1" applyAlignment="1" applyProtection="1">
      <alignment horizontal="left"/>
      <protection hidden="1"/>
    </xf>
    <xf numFmtId="2" fontId="18" fillId="0" borderId="32" xfId="0" applyNumberFormat="1" applyFont="1" applyFill="1" applyBorder="1" applyAlignment="1" applyProtection="1">
      <alignment horizontal="left"/>
      <protection hidden="1"/>
    </xf>
    <xf numFmtId="2" fontId="18" fillId="0" borderId="33" xfId="0" applyNumberFormat="1" applyFont="1" applyFill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0" fontId="28" fillId="0" borderId="43" xfId="0" applyFont="1" applyBorder="1" applyAlignment="1" applyProtection="1">
      <alignment horizontal="center"/>
      <protection hidden="1"/>
    </xf>
    <xf numFmtId="0" fontId="18" fillId="0" borderId="44" xfId="0" applyFont="1" applyBorder="1" applyAlignment="1" applyProtection="1">
      <alignment/>
      <protection hidden="1"/>
    </xf>
    <xf numFmtId="0" fontId="18" fillId="0" borderId="45" xfId="0" applyFont="1" applyBorder="1" applyAlignment="1" applyProtection="1">
      <alignment/>
      <protection hidden="1"/>
    </xf>
    <xf numFmtId="0" fontId="18" fillId="0" borderId="46" xfId="0" applyFont="1" applyBorder="1" applyAlignment="1" applyProtection="1">
      <alignment/>
      <protection hidden="1"/>
    </xf>
    <xf numFmtId="2" fontId="18" fillId="33" borderId="0" xfId="0" applyNumberFormat="1" applyFont="1" applyFill="1" applyBorder="1" applyAlignment="1" applyProtection="1">
      <alignment/>
      <protection hidden="1"/>
    </xf>
    <xf numFmtId="0" fontId="30" fillId="0" borderId="47" xfId="0" applyFont="1" applyFill="1" applyBorder="1" applyAlignment="1">
      <alignment horizontal="left"/>
    </xf>
    <xf numFmtId="0" fontId="30" fillId="0" borderId="48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left"/>
    </xf>
    <xf numFmtId="49" fontId="31" fillId="36" borderId="13" xfId="0" applyNumberFormat="1" applyFont="1" applyFill="1" applyBorder="1" applyAlignment="1" applyProtection="1">
      <alignment horizontal="left" vertical="top" wrapText="1"/>
      <protection locked="0"/>
    </xf>
    <xf numFmtId="49" fontId="31" fillId="36" borderId="14" xfId="0" applyNumberFormat="1" applyFont="1" applyFill="1" applyBorder="1" applyAlignment="1" applyProtection="1">
      <alignment horizontal="left" vertical="top" wrapText="1"/>
      <protection locked="0"/>
    </xf>
    <xf numFmtId="49" fontId="31" fillId="36" borderId="15" xfId="0" applyNumberFormat="1" applyFont="1" applyFill="1" applyBorder="1" applyAlignment="1" applyProtection="1">
      <alignment horizontal="left" vertical="top" wrapText="1"/>
      <protection locked="0"/>
    </xf>
    <xf numFmtId="0" fontId="28" fillId="0" borderId="50" xfId="0" applyFont="1" applyBorder="1" applyAlignment="1" applyProtection="1">
      <alignment horizontal="center"/>
      <protection hidden="1"/>
    </xf>
    <xf numFmtId="0" fontId="30" fillId="0" borderId="51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left"/>
    </xf>
    <xf numFmtId="0" fontId="30" fillId="0" borderId="52" xfId="0" applyFont="1" applyFill="1" applyBorder="1" applyAlignment="1">
      <alignment horizontal="left"/>
    </xf>
    <xf numFmtId="49" fontId="31" fillId="36" borderId="16" xfId="0" applyNumberFormat="1" applyFont="1" applyFill="1" applyBorder="1" applyAlignment="1" applyProtection="1">
      <alignment horizontal="left" vertical="top" wrapText="1"/>
      <protection locked="0"/>
    </xf>
    <xf numFmtId="49" fontId="31" fillId="36" borderId="0" xfId="0" applyNumberFormat="1" applyFont="1" applyFill="1" applyBorder="1" applyAlignment="1" applyProtection="1">
      <alignment horizontal="left" vertical="top" wrapText="1"/>
      <protection locked="0"/>
    </xf>
    <xf numFmtId="49" fontId="31" fillId="36" borderId="17" xfId="0" applyNumberFormat="1" applyFont="1" applyFill="1" applyBorder="1" applyAlignment="1" applyProtection="1">
      <alignment horizontal="left" vertical="top" wrapText="1"/>
      <protection locked="0"/>
    </xf>
    <xf numFmtId="49" fontId="31" fillId="36" borderId="44" xfId="0" applyNumberFormat="1" applyFont="1" applyFill="1" applyBorder="1" applyAlignment="1" applyProtection="1">
      <alignment horizontal="left" vertical="top" wrapText="1"/>
      <protection locked="0"/>
    </xf>
    <xf numFmtId="49" fontId="31" fillId="36" borderId="45" xfId="0" applyNumberFormat="1" applyFont="1" applyFill="1" applyBorder="1" applyAlignment="1" applyProtection="1">
      <alignment horizontal="left" vertical="top" wrapText="1"/>
      <protection locked="0"/>
    </xf>
    <xf numFmtId="49" fontId="31" fillId="36" borderId="46" xfId="0" applyNumberFormat="1" applyFont="1" applyFill="1" applyBorder="1" applyAlignment="1" applyProtection="1">
      <alignment horizontal="left" vertical="top" wrapText="1"/>
      <protection locked="0"/>
    </xf>
    <xf numFmtId="0" fontId="19" fillId="33" borderId="16" xfId="0" applyFont="1" applyFill="1" applyBorder="1" applyAlignment="1" applyProtection="1">
      <alignment horizontal="right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19" fillId="35" borderId="0" xfId="0" applyFont="1" applyFill="1" applyBorder="1" applyAlignment="1" applyProtection="1">
      <alignment/>
      <protection hidden="1"/>
    </xf>
    <xf numFmtId="0" fontId="30" fillId="0" borderId="53" xfId="0" applyFont="1" applyFill="1" applyBorder="1" applyAlignment="1">
      <alignment horizontal="left"/>
    </xf>
    <xf numFmtId="0" fontId="30" fillId="0" borderId="54" xfId="0" applyFont="1" applyFill="1" applyBorder="1" applyAlignment="1">
      <alignment horizontal="left"/>
    </xf>
    <xf numFmtId="0" fontId="30" fillId="0" borderId="55" xfId="0" applyFont="1" applyFill="1" applyBorder="1" applyAlignment="1">
      <alignment horizontal="left"/>
    </xf>
    <xf numFmtId="0" fontId="30" fillId="0" borderId="16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30" fillId="0" borderId="0" xfId="0" applyFont="1" applyFill="1" applyBorder="1" applyAlignment="1">
      <alignment/>
    </xf>
    <xf numFmtId="0" fontId="30" fillId="0" borderId="17" xfId="0" applyFont="1" applyBorder="1" applyAlignment="1" applyProtection="1">
      <alignment/>
      <protection hidden="1"/>
    </xf>
    <xf numFmtId="0" fontId="30" fillId="0" borderId="44" xfId="0" applyFont="1" applyBorder="1" applyAlignment="1" applyProtection="1">
      <alignment/>
      <protection hidden="1"/>
    </xf>
    <xf numFmtId="0" fontId="30" fillId="0" borderId="45" xfId="0" applyFont="1" applyBorder="1" applyAlignment="1" applyProtection="1">
      <alignment/>
      <protection hidden="1"/>
    </xf>
    <xf numFmtId="0" fontId="30" fillId="0" borderId="46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33" borderId="44" xfId="0" applyFont="1" applyFill="1" applyBorder="1" applyAlignment="1" applyProtection="1">
      <alignment/>
      <protection hidden="1"/>
    </xf>
    <xf numFmtId="0" fontId="21" fillId="33" borderId="45" xfId="0" applyFont="1" applyFill="1" applyBorder="1" applyAlignment="1" applyProtection="1">
      <alignment/>
      <protection hidden="1"/>
    </xf>
    <xf numFmtId="0" fontId="18" fillId="33" borderId="45" xfId="0" applyFont="1" applyFill="1" applyBorder="1" applyAlignment="1" applyProtection="1">
      <alignment/>
      <protection hidden="1"/>
    </xf>
    <xf numFmtId="0" fontId="32" fillId="33" borderId="45" xfId="0" applyFont="1" applyFill="1" applyBorder="1" applyAlignment="1" applyProtection="1">
      <alignment/>
      <protection hidden="1"/>
    </xf>
    <xf numFmtId="0" fontId="18" fillId="33" borderId="46" xfId="0" applyFont="1" applyFill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56" xfId="0" applyFont="1" applyBorder="1" applyAlignment="1" applyProtection="1">
      <alignment/>
      <protection hidden="1"/>
    </xf>
    <xf numFmtId="0" fontId="18" fillId="0" borderId="57" xfId="0" applyFont="1" applyBorder="1" applyAlignment="1" applyProtection="1">
      <alignment/>
      <protection hidden="1"/>
    </xf>
    <xf numFmtId="0" fontId="18" fillId="0" borderId="58" xfId="0" applyFont="1" applyBorder="1" applyAlignment="1" applyProtection="1">
      <alignment/>
      <protection hidden="1"/>
    </xf>
    <xf numFmtId="0" fontId="33" fillId="0" borderId="59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/>
      <protection hidden="1"/>
    </xf>
    <xf numFmtId="0" fontId="18" fillId="0" borderId="59" xfId="0" applyFont="1" applyBorder="1" applyAlignment="1" applyProtection="1">
      <alignment/>
      <protection hidden="1"/>
    </xf>
    <xf numFmtId="0" fontId="34" fillId="0" borderId="59" xfId="0" applyFont="1" applyBorder="1" applyAlignment="1" applyProtection="1">
      <alignment/>
      <protection hidden="1"/>
    </xf>
    <xf numFmtId="0" fontId="36" fillId="0" borderId="59" xfId="44" applyFont="1" applyBorder="1" applyAlignment="1" applyProtection="1">
      <alignment/>
      <protection hidden="1"/>
    </xf>
    <xf numFmtId="0" fontId="18" fillId="0" borderId="60" xfId="0" applyFont="1" applyBorder="1" applyAlignment="1" applyProtection="1">
      <alignment/>
      <protection hidden="1"/>
    </xf>
    <xf numFmtId="0" fontId="18" fillId="0" borderId="41" xfId="0" applyFont="1" applyBorder="1" applyAlignment="1" applyProtection="1">
      <alignment/>
      <protection hidden="1"/>
    </xf>
    <xf numFmtId="0" fontId="18" fillId="0" borderId="61" xfId="0" applyFont="1" applyBorder="1" applyAlignment="1" applyProtection="1">
      <alignment/>
      <protection hidden="1"/>
    </xf>
    <xf numFmtId="49" fontId="19" fillId="35" borderId="0" xfId="0" applyNumberFormat="1" applyFont="1" applyFill="1" applyBorder="1" applyAlignment="1" applyProtection="1">
      <alignment horizontal="right"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29</xdr:row>
      <xdr:rowOff>152400</xdr:rowOff>
    </xdr:from>
    <xdr:to>
      <xdr:col>15</xdr:col>
      <xdr:colOff>47625</xdr:colOff>
      <xdr:row>39</xdr:row>
      <xdr:rowOff>114300</xdr:rowOff>
    </xdr:to>
    <xdr:pic>
      <xdr:nvPicPr>
        <xdr:cNvPr id="1" name="Bildobjekt 3" descr="PERx3 322 8 rör uppåt höger två pump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391400"/>
          <a:ext cx="35433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bben@shuntab.se" TargetMode="External" /><Relationship Id="rId2" Type="http://schemas.openxmlformats.org/officeDocument/2006/relationships/hyperlink" Target="mailto:ola@shuntab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02"/>
  <sheetViews>
    <sheetView tabSelected="1" zoomScalePageLayoutView="0" workbookViewId="0" topLeftCell="A1">
      <selection activeCell="K3" sqref="K3:S3"/>
    </sheetView>
  </sheetViews>
  <sheetFormatPr defaultColWidth="9.140625" defaultRowHeight="19.5" customHeight="1"/>
  <cols>
    <col min="1" max="1" width="3.57421875" style="4" customWidth="1"/>
    <col min="2" max="2" width="17.421875" style="4" customWidth="1"/>
    <col min="3" max="3" width="8.140625" style="4" customWidth="1"/>
    <col min="4" max="4" width="3.7109375" style="4" bestFit="1" customWidth="1"/>
    <col min="5" max="5" width="6.00390625" style="4" bestFit="1" customWidth="1"/>
    <col min="6" max="8" width="4.7109375" style="4" bestFit="1" customWidth="1"/>
    <col min="9" max="9" width="4.7109375" style="4" customWidth="1"/>
    <col min="10" max="10" width="4.57421875" style="4" customWidth="1"/>
    <col min="11" max="11" width="12.421875" style="4" customWidth="1"/>
    <col min="12" max="12" width="7.140625" style="4" bestFit="1" customWidth="1"/>
    <col min="13" max="13" width="10.7109375" style="4" customWidth="1"/>
    <col min="14" max="14" width="7.140625" style="4" bestFit="1" customWidth="1"/>
    <col min="15" max="17" width="10.7109375" style="4" customWidth="1"/>
    <col min="18" max="18" width="7.421875" style="4" customWidth="1"/>
    <col min="19" max="19" width="16.140625" style="4" bestFit="1" customWidth="1"/>
    <col min="20" max="20" width="7.421875" style="4" bestFit="1" customWidth="1"/>
    <col min="21" max="21" width="4.140625" style="4" customWidth="1"/>
    <col min="22" max="22" width="16.28125" style="4" customWidth="1"/>
    <col min="23" max="23" width="11.57421875" style="4" bestFit="1" customWidth="1"/>
    <col min="24" max="24" width="5.00390625" style="26" bestFit="1" customWidth="1"/>
    <col min="25" max="25" width="4.140625" style="26" customWidth="1"/>
    <col min="26" max="26" width="14.57421875" style="26" bestFit="1" customWidth="1"/>
    <col min="27" max="27" width="14.00390625" style="26" bestFit="1" customWidth="1"/>
    <col min="28" max="28" width="5.00390625" style="26" bestFit="1" customWidth="1"/>
    <col min="29" max="29" width="17.28125" style="26" customWidth="1"/>
    <col min="30" max="31" width="15.00390625" style="26" hidden="1" customWidth="1"/>
    <col min="32" max="32" width="6.421875" style="26" hidden="1" customWidth="1"/>
    <col min="33" max="33" width="15.00390625" style="26" hidden="1" customWidth="1"/>
    <col min="34" max="34" width="17.7109375" style="4" hidden="1" customWidth="1"/>
    <col min="35" max="16384" width="9.140625" style="4" customWidth="1"/>
  </cols>
  <sheetData>
    <row r="1" spans="2:33" ht="19.5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X1" s="4"/>
      <c r="Y1" s="4"/>
      <c r="Z1" s="4"/>
      <c r="AA1" s="4"/>
      <c r="AB1" s="4"/>
      <c r="AC1" s="5"/>
      <c r="AD1" s="5"/>
      <c r="AE1" s="5"/>
      <c r="AF1" s="5"/>
      <c r="AG1" s="5"/>
    </row>
    <row r="2" spans="2:33" ht="19.5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V2" s="9" t="s">
        <v>1</v>
      </c>
      <c r="W2" s="10"/>
      <c r="X2" s="11"/>
      <c r="Y2" s="11"/>
      <c r="Z2" s="12" t="s">
        <v>2</v>
      </c>
      <c r="AA2" s="13"/>
      <c r="AB2" s="14"/>
      <c r="AC2" s="5"/>
      <c r="AD2" s="5"/>
      <c r="AE2" s="5"/>
      <c r="AF2" s="5"/>
      <c r="AG2" s="5"/>
    </row>
    <row r="3" spans="2:33" ht="19.5" customHeight="1" thickBot="1">
      <c r="B3" s="15"/>
      <c r="C3" s="16"/>
      <c r="D3" s="16"/>
      <c r="E3" s="16"/>
      <c r="F3" s="17" t="s">
        <v>3</v>
      </c>
      <c r="G3" s="17"/>
      <c r="H3" s="17"/>
      <c r="I3" s="18"/>
      <c r="J3" s="18"/>
      <c r="K3" s="19" t="s">
        <v>4</v>
      </c>
      <c r="L3" s="20"/>
      <c r="M3" s="20"/>
      <c r="N3" s="20"/>
      <c r="O3" s="20"/>
      <c r="P3" s="20"/>
      <c r="Q3" s="20"/>
      <c r="R3" s="20"/>
      <c r="S3" s="21"/>
      <c r="T3" s="22"/>
      <c r="V3" s="23" t="s">
        <v>5</v>
      </c>
      <c r="W3" s="24" t="s">
        <v>6</v>
      </c>
      <c r="X3" s="25"/>
      <c r="Z3" s="27" t="s">
        <v>5</v>
      </c>
      <c r="AA3" s="28" t="s">
        <v>7</v>
      </c>
      <c r="AB3" s="29"/>
      <c r="AC3" s="5"/>
      <c r="AD3" s="4"/>
      <c r="AE3" s="4"/>
      <c r="AF3" s="5"/>
      <c r="AG3" s="5"/>
    </row>
    <row r="4" spans="2:33" ht="22.5" customHeight="1" thickBot="1">
      <c r="B4" s="30"/>
      <c r="C4" s="31"/>
      <c r="D4" s="31"/>
      <c r="E4" s="31"/>
      <c r="F4" s="31"/>
      <c r="G4" s="31"/>
      <c r="H4" s="31"/>
      <c r="I4" s="32"/>
      <c r="J4" s="32"/>
      <c r="K4" s="33" t="s">
        <v>8</v>
      </c>
      <c r="L4" s="16"/>
      <c r="M4" s="33" t="s">
        <v>8</v>
      </c>
      <c r="N4" s="33"/>
      <c r="O4" s="33" t="s">
        <v>9</v>
      </c>
      <c r="P4" s="33"/>
      <c r="Q4" s="33" t="s">
        <v>10</v>
      </c>
      <c r="R4" s="16"/>
      <c r="S4" s="33" t="s">
        <v>11</v>
      </c>
      <c r="T4" s="22"/>
      <c r="V4" s="34" t="s">
        <v>12</v>
      </c>
      <c r="W4" s="35" t="s">
        <v>13</v>
      </c>
      <c r="X4" s="25"/>
      <c r="Z4" s="36" t="s">
        <v>12</v>
      </c>
      <c r="AA4" s="37" t="s">
        <v>14</v>
      </c>
      <c r="AB4" s="29"/>
      <c r="AC4" s="5"/>
      <c r="AD4" s="4"/>
      <c r="AE4" s="4"/>
      <c r="AF4" s="5"/>
      <c r="AG4" s="5"/>
    </row>
    <row r="5" spans="2:33" ht="21" thickBot="1">
      <c r="B5" s="38"/>
      <c r="C5" s="32"/>
      <c r="D5" s="32"/>
      <c r="E5" s="32"/>
      <c r="F5" s="32"/>
      <c r="G5" s="32"/>
      <c r="H5" s="32"/>
      <c r="I5" s="32"/>
      <c r="J5" s="32"/>
      <c r="K5" s="39" t="s">
        <v>15</v>
      </c>
      <c r="L5" s="40"/>
      <c r="M5" s="39" t="s">
        <v>16</v>
      </c>
      <c r="N5" s="39"/>
      <c r="O5" s="39"/>
      <c r="P5" s="39"/>
      <c r="Q5" s="39"/>
      <c r="R5" s="40"/>
      <c r="S5" s="39" t="s">
        <v>17</v>
      </c>
      <c r="T5" s="22"/>
      <c r="V5" s="41" t="s">
        <v>18</v>
      </c>
      <c r="W5" s="42">
        <v>10</v>
      </c>
      <c r="X5" s="43" t="s">
        <v>19</v>
      </c>
      <c r="Z5" s="27" t="s">
        <v>20</v>
      </c>
      <c r="AA5" s="44" t="s">
        <v>21</v>
      </c>
      <c r="AB5" s="45" t="s">
        <v>19</v>
      </c>
      <c r="AC5" s="5"/>
      <c r="AD5" s="4"/>
      <c r="AE5" s="4"/>
      <c r="AF5" s="5"/>
      <c r="AG5" s="5"/>
    </row>
    <row r="6" spans="2:33" ht="19.5" customHeight="1" thickBot="1">
      <c r="B6" s="46" t="s">
        <v>5</v>
      </c>
      <c r="C6" s="17"/>
      <c r="D6" s="17"/>
      <c r="E6" s="17"/>
      <c r="F6" s="17"/>
      <c r="G6" s="17"/>
      <c r="H6" s="17"/>
      <c r="I6" s="17"/>
      <c r="J6" s="47"/>
      <c r="K6" s="48">
        <v>0.7</v>
      </c>
      <c r="L6" s="49" t="s">
        <v>12</v>
      </c>
      <c r="M6" s="48">
        <v>2.5</v>
      </c>
      <c r="N6" s="49" t="s">
        <v>12</v>
      </c>
      <c r="O6" s="50">
        <v>2.5</v>
      </c>
      <c r="P6" s="51"/>
      <c r="Q6" s="51"/>
      <c r="R6" s="51"/>
      <c r="S6" s="52"/>
      <c r="T6" s="53" t="s">
        <v>12</v>
      </c>
      <c r="V6" s="41" t="s">
        <v>22</v>
      </c>
      <c r="W6" s="42">
        <v>15</v>
      </c>
      <c r="X6" s="54"/>
      <c r="Z6" s="55" t="s">
        <v>23</v>
      </c>
      <c r="AA6" s="56" t="s">
        <v>24</v>
      </c>
      <c r="AB6" s="57"/>
      <c r="AC6" s="5"/>
      <c r="AD6" s="58" t="s">
        <v>25</v>
      </c>
      <c r="AE6" s="58" t="s">
        <v>25</v>
      </c>
      <c r="AF6" s="5"/>
      <c r="AG6" s="5" t="s">
        <v>25</v>
      </c>
    </row>
    <row r="7" spans="2:34" ht="19.5" customHeight="1" thickBot="1">
      <c r="B7" s="59"/>
      <c r="C7" s="18"/>
      <c r="D7" s="18"/>
      <c r="E7" s="18"/>
      <c r="F7" s="18"/>
      <c r="G7" s="18"/>
      <c r="H7" s="18"/>
      <c r="I7" s="18"/>
      <c r="J7" s="18"/>
      <c r="K7" s="60"/>
      <c r="L7" s="49"/>
      <c r="M7" s="60"/>
      <c r="N7" s="49"/>
      <c r="O7" s="60"/>
      <c r="P7" s="60"/>
      <c r="Q7" s="60"/>
      <c r="R7" s="49"/>
      <c r="S7" s="60"/>
      <c r="T7" s="53"/>
      <c r="V7" s="41" t="s">
        <v>26</v>
      </c>
      <c r="W7" s="42">
        <v>20</v>
      </c>
      <c r="X7" s="54"/>
      <c r="Z7" s="55" t="s">
        <v>27</v>
      </c>
      <c r="AA7" s="56" t="s">
        <v>28</v>
      </c>
      <c r="AB7" s="57"/>
      <c r="AC7" s="5"/>
      <c r="AD7" s="58" t="s">
        <v>29</v>
      </c>
      <c r="AE7" s="58" t="s">
        <v>30</v>
      </c>
      <c r="AF7" s="5" t="s">
        <v>31</v>
      </c>
      <c r="AG7" s="61" t="s">
        <v>32</v>
      </c>
      <c r="AH7" s="5" t="s">
        <v>33</v>
      </c>
    </row>
    <row r="8" spans="2:33" ht="19.5" customHeight="1" thickBot="1">
      <c r="B8" s="46" t="s">
        <v>34</v>
      </c>
      <c r="C8" s="17"/>
      <c r="D8" s="17"/>
      <c r="E8" s="17"/>
      <c r="F8" s="17"/>
      <c r="G8" s="17"/>
      <c r="H8" s="17"/>
      <c r="I8" s="17"/>
      <c r="J8" s="47"/>
      <c r="K8" s="62">
        <v>25</v>
      </c>
      <c r="L8" s="49" t="s">
        <v>35</v>
      </c>
      <c r="M8" s="62">
        <v>25</v>
      </c>
      <c r="N8" s="49" t="s">
        <v>35</v>
      </c>
      <c r="O8" s="62">
        <v>68</v>
      </c>
      <c r="P8" s="63" t="s">
        <v>35</v>
      </c>
      <c r="Q8" s="64">
        <v>68</v>
      </c>
      <c r="R8" s="65"/>
      <c r="S8" s="66"/>
      <c r="T8" s="53" t="s">
        <v>35</v>
      </c>
      <c r="V8" s="41" t="s">
        <v>36</v>
      </c>
      <c r="W8" s="42">
        <v>25</v>
      </c>
      <c r="X8" s="54"/>
      <c r="Z8" s="55" t="s">
        <v>37</v>
      </c>
      <c r="AA8" s="56" t="s">
        <v>38</v>
      </c>
      <c r="AB8" s="57"/>
      <c r="AC8" s="5"/>
      <c r="AD8" s="67">
        <v>2.7</v>
      </c>
      <c r="AE8" s="67">
        <v>1.5</v>
      </c>
      <c r="AF8" s="68">
        <v>10</v>
      </c>
      <c r="AG8" s="61">
        <v>12.5</v>
      </c>
    </row>
    <row r="9" spans="2:34" ht="19.5" customHeight="1" thickBot="1">
      <c r="B9" s="59"/>
      <c r="C9" s="18"/>
      <c r="D9" s="18"/>
      <c r="E9" s="18"/>
      <c r="F9" s="18"/>
      <c r="G9" s="18"/>
      <c r="H9" s="18"/>
      <c r="I9" s="18"/>
      <c r="J9" s="18"/>
      <c r="K9" s="60"/>
      <c r="L9" s="49"/>
      <c r="M9" s="60"/>
      <c r="N9" s="49"/>
      <c r="O9" s="69">
        <v>30</v>
      </c>
      <c r="P9" s="60"/>
      <c r="Q9" s="60"/>
      <c r="R9" s="49"/>
      <c r="S9" s="60"/>
      <c r="T9" s="53"/>
      <c r="V9" s="41" t="s">
        <v>39</v>
      </c>
      <c r="W9" s="42">
        <v>32</v>
      </c>
      <c r="X9" s="54"/>
      <c r="Z9" s="55" t="s">
        <v>40</v>
      </c>
      <c r="AA9" s="56" t="s">
        <v>41</v>
      </c>
      <c r="AB9" s="57"/>
      <c r="AC9" s="5"/>
      <c r="AD9" s="67">
        <v>3.4</v>
      </c>
      <c r="AE9" s="67">
        <v>2.5</v>
      </c>
      <c r="AF9" s="68">
        <v>15</v>
      </c>
      <c r="AG9" s="61">
        <v>12.5</v>
      </c>
      <c r="AH9" s="61">
        <v>3.55</v>
      </c>
    </row>
    <row r="10" spans="2:34" ht="19.5" customHeight="1" thickBot="1">
      <c r="B10" s="70" t="s">
        <v>42</v>
      </c>
      <c r="C10" s="71"/>
      <c r="D10" s="71"/>
      <c r="E10" s="71"/>
      <c r="F10" s="71"/>
      <c r="G10" s="71"/>
      <c r="H10" s="71"/>
      <c r="I10" s="71"/>
      <c r="J10" s="72"/>
      <c r="K10" s="73">
        <v>40</v>
      </c>
      <c r="L10" s="49" t="s">
        <v>13</v>
      </c>
      <c r="M10" s="73">
        <v>50</v>
      </c>
      <c r="N10" s="49" t="s">
        <v>13</v>
      </c>
      <c r="O10" s="74">
        <v>50</v>
      </c>
      <c r="P10" s="75"/>
      <c r="Q10" s="75"/>
      <c r="R10" s="75"/>
      <c r="S10" s="76"/>
      <c r="T10" s="53" t="s">
        <v>13</v>
      </c>
      <c r="V10" s="41" t="s">
        <v>43</v>
      </c>
      <c r="W10" s="42" t="s">
        <v>44</v>
      </c>
      <c r="X10" s="54"/>
      <c r="Z10" s="55" t="s">
        <v>45</v>
      </c>
      <c r="AA10" s="56" t="s">
        <v>46</v>
      </c>
      <c r="AB10" s="57"/>
      <c r="AC10" s="5"/>
      <c r="AD10" s="67">
        <v>4.7</v>
      </c>
      <c r="AE10" s="67">
        <v>5.2</v>
      </c>
      <c r="AF10" s="68">
        <v>20</v>
      </c>
      <c r="AG10" s="61">
        <v>12.5</v>
      </c>
      <c r="AH10" s="61">
        <v>5.1</v>
      </c>
    </row>
    <row r="11" spans="2:34" ht="19.5" customHeight="1">
      <c r="B11" s="77" t="s">
        <v>47</v>
      </c>
      <c r="C11" s="78"/>
      <c r="D11" s="78"/>
      <c r="E11" s="78"/>
      <c r="F11" s="78"/>
      <c r="G11" s="78"/>
      <c r="H11" s="78"/>
      <c r="I11" s="78"/>
      <c r="J11" s="78"/>
      <c r="K11" s="79">
        <f>IF(K10=10,AD8,)+IF(K10=15,AD9,)+IF(K10=20,AD10,)+IF(K10=25,AD11,)+IF(K10=32,AD12,)+IF(K10="32x",AD13,)+IF(K10=40,AD14,)+IF(K10="40x",AD15,)+IF(K10=50,AD16,)+IF(K10="50x",AD17,)+IF(K10=65,AD18,)+IF(K10=80,AD19,)+IF(K10=100,AD20,)+IF(K10=125,AD21,)+IF(K10=150,AD22,)</f>
        <v>18.3</v>
      </c>
      <c r="L11" s="80"/>
      <c r="M11" s="79">
        <f>IF(M10=10,AD8,)+IF(M10=15,AD9,)+IF(M10=20,AD10,)+IF(M10=25,AD11,)+IF(M10=32,AD12,)+IF(M10="32x",AD13,)+IF(M10=40,AD14,)+IF(M10="40x",AD15,)+IF(M10=50,AD16,)+IF(M10="50x",AD17,)+IF(M10=65,AD18,)+IF(M10=80,AD19,)+IF(M10=100,AD20,)+IF(M10=125,AD21,)+IF(M10=150,AD22,)</f>
        <v>29.7</v>
      </c>
      <c r="N11" s="80"/>
      <c r="O11" s="79">
        <f>IF(O10=10,AD8,)+IF(O10=15,AD9,)+IF(O10=20,AD10,)+IF(O10=25,AD11,)+IF(O10=32,AD12,)+IF(O10="32x",AD13,)+IF(O10=40,AD14,)+IF(O10="40x",AD15,)+IF(O10=50,AD16,)+IF(O10="50x",AD17,)+IF(O10=65,AD18,)+IF(O10=80,AD19,)+IF(O10=100,AD20,)+IF(O10=125,AD21,)+IF(O10=150,AD22,)</f>
        <v>29.7</v>
      </c>
      <c r="P11" s="79"/>
      <c r="Q11" s="79">
        <f>IF(O10=10,AD8,)+IF(O10=15,AD9,)+IF(O10=20,AD10,)+IF(O10=25,AD11,)+IF(O10=32,AD12,)+IF(O10="32x",AD13,)+IF(O10=40,AD14,)+IF(O10="40x",AD15,)+IF(O10=50,AD16,)+IF(O10="50x",AD17,)+IF(O10=65,AD18,)+IF(O10=80,AD19,)+IF(O10=100,AD20,)+IF(O10=125,AD21,)+IF(O10=150,AD22,)</f>
        <v>29.7</v>
      </c>
      <c r="R11" s="80"/>
      <c r="S11" s="79"/>
      <c r="T11" s="81" t="s">
        <v>48</v>
      </c>
      <c r="V11" s="41" t="s">
        <v>49</v>
      </c>
      <c r="W11" s="42">
        <v>40</v>
      </c>
      <c r="X11" s="54"/>
      <c r="Z11" s="55" t="s">
        <v>50</v>
      </c>
      <c r="AA11" s="56" t="s">
        <v>51</v>
      </c>
      <c r="AB11" s="57"/>
      <c r="AC11" s="5"/>
      <c r="AD11" s="67">
        <v>7.8</v>
      </c>
      <c r="AE11" s="67">
        <v>7.7</v>
      </c>
      <c r="AF11" s="68">
        <v>25</v>
      </c>
      <c r="AG11" s="61">
        <v>17</v>
      </c>
      <c r="AH11" s="61">
        <v>8.8</v>
      </c>
    </row>
    <row r="12" spans="2:34" ht="19.5" customHeight="1">
      <c r="B12" s="46" t="s">
        <v>52</v>
      </c>
      <c r="C12" s="17"/>
      <c r="D12" s="17"/>
      <c r="E12" s="17"/>
      <c r="F12" s="17"/>
      <c r="G12" s="17"/>
      <c r="H12" s="17"/>
      <c r="I12" s="17"/>
      <c r="J12" s="82"/>
      <c r="K12" s="83">
        <f>((3.6*K6)/K11)*((3.6*K6)/K11)/0.01</f>
        <v>1.8962644450416555</v>
      </c>
      <c r="L12" s="49" t="s">
        <v>35</v>
      </c>
      <c r="M12" s="83">
        <f>((3.6*M6)/M11)*((3.6*M6)/M11)/0.01</f>
        <v>9.18273645546373</v>
      </c>
      <c r="N12" s="49" t="s">
        <v>35</v>
      </c>
      <c r="O12" s="83">
        <f>((3.6*O6)/O11)*((3.6*O6)/O11)/0.01</f>
        <v>9.18273645546373</v>
      </c>
      <c r="P12" s="84" t="s">
        <v>35</v>
      </c>
      <c r="Q12" s="85">
        <f>((3.6*O6)/Q11)*((3.6*O6)/Q11)/0.01+2</f>
        <v>11.18273645546373</v>
      </c>
      <c r="R12" s="86"/>
      <c r="S12" s="87"/>
      <c r="T12" s="53" t="s">
        <v>35</v>
      </c>
      <c r="V12" s="41" t="s">
        <v>53</v>
      </c>
      <c r="W12" s="42" t="s">
        <v>54</v>
      </c>
      <c r="X12" s="54"/>
      <c r="Z12" s="55" t="s">
        <v>55</v>
      </c>
      <c r="AA12" s="56" t="s">
        <v>56</v>
      </c>
      <c r="AB12" s="57"/>
      <c r="AC12" s="5"/>
      <c r="AD12" s="67">
        <v>12.4</v>
      </c>
      <c r="AE12" s="67">
        <v>13.3</v>
      </c>
      <c r="AF12" s="68">
        <v>32</v>
      </c>
      <c r="AG12" s="61">
        <v>38</v>
      </c>
      <c r="AH12" s="61">
        <v>13.1</v>
      </c>
    </row>
    <row r="13" spans="2:33" ht="19.5" customHeight="1">
      <c r="B13" s="59"/>
      <c r="C13" s="18"/>
      <c r="D13" s="18"/>
      <c r="E13" s="18"/>
      <c r="F13" s="18"/>
      <c r="G13" s="18"/>
      <c r="H13" s="18"/>
      <c r="I13" s="18"/>
      <c r="J13" s="18"/>
      <c r="K13" s="16"/>
      <c r="L13" s="16"/>
      <c r="M13" s="16"/>
      <c r="N13" s="16"/>
      <c r="O13" s="16"/>
      <c r="P13" s="16"/>
      <c r="Q13" s="16"/>
      <c r="R13" s="16"/>
      <c r="S13" s="60"/>
      <c r="T13" s="53"/>
      <c r="V13" s="41" t="s">
        <v>57</v>
      </c>
      <c r="W13" s="42">
        <v>50</v>
      </c>
      <c r="X13" s="54"/>
      <c r="Z13" s="55" t="s">
        <v>58</v>
      </c>
      <c r="AA13" s="56" t="s">
        <v>59</v>
      </c>
      <c r="AB13" s="57"/>
      <c r="AC13" s="5"/>
      <c r="AD13" s="67">
        <v>17.3</v>
      </c>
      <c r="AE13" s="67">
        <v>17.1</v>
      </c>
      <c r="AF13" s="68" t="s">
        <v>44</v>
      </c>
      <c r="AG13" s="61">
        <v>38</v>
      </c>
    </row>
    <row r="14" spans="2:34" ht="19.5" customHeight="1" thickBot="1">
      <c r="B14" s="46" t="s">
        <v>60</v>
      </c>
      <c r="C14" s="17"/>
      <c r="D14" s="17"/>
      <c r="E14" s="17"/>
      <c r="F14" s="17"/>
      <c r="G14" s="17"/>
      <c r="H14" s="17"/>
      <c r="I14" s="17"/>
      <c r="J14" s="82"/>
      <c r="K14" s="88">
        <f>(3.6*K6)/SQRT(0.01*K8)</f>
        <v>5.04</v>
      </c>
      <c r="L14" s="49" t="s">
        <v>61</v>
      </c>
      <c r="M14" s="88">
        <f>(3.6*M6)/SQRT(0.01*M8)</f>
        <v>18</v>
      </c>
      <c r="N14" s="49" t="s">
        <v>61</v>
      </c>
      <c r="O14" s="88">
        <f>(3.6*O6)/SQRT(0.01*O9)</f>
        <v>16.431676725154986</v>
      </c>
      <c r="P14" s="49" t="s">
        <v>61</v>
      </c>
      <c r="Q14" s="89"/>
      <c r="R14" s="90"/>
      <c r="S14" s="91" t="s">
        <v>62</v>
      </c>
      <c r="T14" s="53"/>
      <c r="V14" s="41" t="s">
        <v>63</v>
      </c>
      <c r="W14" s="42" t="s">
        <v>64</v>
      </c>
      <c r="X14" s="54"/>
      <c r="Z14" s="55" t="s">
        <v>65</v>
      </c>
      <c r="AA14" s="56" t="s">
        <v>66</v>
      </c>
      <c r="AB14" s="57"/>
      <c r="AC14" s="5"/>
      <c r="AD14" s="67">
        <v>18.3</v>
      </c>
      <c r="AE14" s="67">
        <v>18</v>
      </c>
      <c r="AF14" s="68">
        <v>40</v>
      </c>
      <c r="AG14" s="61">
        <v>52</v>
      </c>
      <c r="AH14" s="61">
        <v>19.5</v>
      </c>
    </row>
    <row r="15" spans="2:33" ht="19.5" customHeight="1" thickBot="1">
      <c r="B15" s="92" t="s">
        <v>67</v>
      </c>
      <c r="C15" s="93"/>
      <c r="D15" s="93"/>
      <c r="E15" s="93"/>
      <c r="F15" s="93"/>
      <c r="G15" s="93"/>
      <c r="H15" s="93"/>
      <c r="I15" s="93"/>
      <c r="J15" s="94"/>
      <c r="K15" s="95">
        <v>6.3</v>
      </c>
      <c r="L15" s="49" t="s">
        <v>68</v>
      </c>
      <c r="M15" s="95">
        <v>25</v>
      </c>
      <c r="N15" s="49" t="s">
        <v>68</v>
      </c>
      <c r="O15" s="95">
        <v>16</v>
      </c>
      <c r="P15" s="49" t="s">
        <v>68</v>
      </c>
      <c r="Q15" s="96"/>
      <c r="R15" s="90"/>
      <c r="S15" s="97">
        <v>4</v>
      </c>
      <c r="T15" s="53"/>
      <c r="V15" s="41" t="s">
        <v>69</v>
      </c>
      <c r="W15" s="42">
        <v>65</v>
      </c>
      <c r="X15" s="54"/>
      <c r="Z15" s="55" t="s">
        <v>70</v>
      </c>
      <c r="AA15" s="56" t="s">
        <v>71</v>
      </c>
      <c r="AB15" s="57"/>
      <c r="AC15" s="5"/>
      <c r="AD15" s="68">
        <v>26.9</v>
      </c>
      <c r="AE15" s="68">
        <v>27.9</v>
      </c>
      <c r="AF15" s="68" t="s">
        <v>54</v>
      </c>
      <c r="AG15" s="61">
        <v>52</v>
      </c>
    </row>
    <row r="16" spans="2:34" ht="19.5" customHeight="1">
      <c r="B16" s="46" t="s">
        <v>72</v>
      </c>
      <c r="C16" s="17"/>
      <c r="D16" s="17"/>
      <c r="E16" s="17"/>
      <c r="F16" s="17"/>
      <c r="G16" s="17"/>
      <c r="H16" s="17"/>
      <c r="I16" s="17"/>
      <c r="J16" s="82"/>
      <c r="K16" s="98">
        <f>((3.6*K6)/K15*(3.6*K6)/K15)/0.01</f>
        <v>16</v>
      </c>
      <c r="L16" s="49" t="s">
        <v>35</v>
      </c>
      <c r="M16" s="98">
        <f>((3.6*M6)/M15*(3.6*M6)/M15)/0.01</f>
        <v>12.959999999999999</v>
      </c>
      <c r="N16" s="49" t="s">
        <v>35</v>
      </c>
      <c r="O16" s="98">
        <f>((3.6*O6)/O15*(3.6*O6)/O15)/0.01</f>
        <v>31.640625</v>
      </c>
      <c r="P16" s="49" t="s">
        <v>35</v>
      </c>
      <c r="Q16" s="89"/>
      <c r="R16" s="90"/>
      <c r="S16" s="99"/>
      <c r="T16" s="53"/>
      <c r="V16" s="100" t="s">
        <v>73</v>
      </c>
      <c r="W16" s="101">
        <v>80</v>
      </c>
      <c r="X16" s="54"/>
      <c r="Z16" s="55" t="s">
        <v>74</v>
      </c>
      <c r="AA16" s="56" t="s">
        <v>75</v>
      </c>
      <c r="AB16" s="57"/>
      <c r="AC16" s="5"/>
      <c r="AD16" s="67">
        <v>29.7</v>
      </c>
      <c r="AE16" s="68">
        <v>30.9</v>
      </c>
      <c r="AF16" s="68">
        <v>50</v>
      </c>
      <c r="AG16" s="61">
        <v>88</v>
      </c>
      <c r="AH16" s="61">
        <v>31.5</v>
      </c>
    </row>
    <row r="17" spans="2:33" ht="19.5" customHeight="1" thickBot="1">
      <c r="B17" s="59"/>
      <c r="C17" s="18"/>
      <c r="D17" s="18"/>
      <c r="E17" s="18"/>
      <c r="F17" s="18"/>
      <c r="G17" s="18"/>
      <c r="H17" s="18"/>
      <c r="I17" s="18"/>
      <c r="J17" s="18"/>
      <c r="K17" s="89"/>
      <c r="L17" s="49"/>
      <c r="M17" s="89"/>
      <c r="N17" s="89"/>
      <c r="O17" s="102">
        <f>O16/(O16+Q8)</f>
        <v>0.3175474360984789</v>
      </c>
      <c r="P17" s="84" t="s">
        <v>76</v>
      </c>
      <c r="Q17" s="89"/>
      <c r="R17" s="49"/>
      <c r="S17" s="103"/>
      <c r="T17" s="53"/>
      <c r="V17" s="104" t="s">
        <v>77</v>
      </c>
      <c r="W17" s="42">
        <v>100</v>
      </c>
      <c r="X17" s="54"/>
      <c r="Z17" s="105" t="s">
        <v>78</v>
      </c>
      <c r="AA17" s="106" t="s">
        <v>79</v>
      </c>
      <c r="AB17" s="57"/>
      <c r="AC17" s="5"/>
      <c r="AD17" s="67">
        <v>64.1</v>
      </c>
      <c r="AE17" s="68">
        <v>61.1</v>
      </c>
      <c r="AF17" s="68" t="s">
        <v>64</v>
      </c>
      <c r="AG17" s="61">
        <v>88</v>
      </c>
    </row>
    <row r="18" spans="2:34" ht="19.5" customHeight="1" thickBot="1">
      <c r="B18" s="107" t="s">
        <v>80</v>
      </c>
      <c r="C18" s="108"/>
      <c r="D18" s="108"/>
      <c r="E18" s="108"/>
      <c r="F18" s="108"/>
      <c r="G18" s="108"/>
      <c r="H18" s="108"/>
      <c r="I18" s="108"/>
      <c r="J18" s="109"/>
      <c r="K18" s="110" t="s">
        <v>81</v>
      </c>
      <c r="L18" s="60"/>
      <c r="M18" s="110" t="s">
        <v>82</v>
      </c>
      <c r="N18" s="111"/>
      <c r="O18" s="111"/>
      <c r="P18" s="203" t="s">
        <v>127</v>
      </c>
      <c r="Q18" s="112" t="s">
        <v>83</v>
      </c>
      <c r="R18" s="113"/>
      <c r="S18" s="114"/>
      <c r="T18" s="53"/>
      <c r="V18" s="104" t="s">
        <v>84</v>
      </c>
      <c r="W18" s="42">
        <v>125</v>
      </c>
      <c r="X18" s="54"/>
      <c r="Z18" s="55" t="s">
        <v>85</v>
      </c>
      <c r="AA18" s="56" t="s">
        <v>86</v>
      </c>
      <c r="AB18" s="57"/>
      <c r="AC18" s="5"/>
      <c r="AD18" s="67">
        <v>75.1</v>
      </c>
      <c r="AE18" s="68">
        <v>70.5</v>
      </c>
      <c r="AF18" s="68">
        <v>65</v>
      </c>
      <c r="AG18" s="61">
        <v>126</v>
      </c>
      <c r="AH18" s="61">
        <v>93.5</v>
      </c>
    </row>
    <row r="19" spans="2:34" ht="19.5" customHeight="1" thickBot="1">
      <c r="B19" s="59"/>
      <c r="C19" s="18"/>
      <c r="D19" s="115"/>
      <c r="E19" s="16"/>
      <c r="F19" s="16"/>
      <c r="G19" s="16"/>
      <c r="H19" s="16"/>
      <c r="I19" s="16"/>
      <c r="J19" s="16"/>
      <c r="K19" s="111"/>
      <c r="L19" s="60"/>
      <c r="M19" s="111"/>
      <c r="N19" s="111"/>
      <c r="O19" s="111"/>
      <c r="P19" s="203" t="s">
        <v>128</v>
      </c>
      <c r="Q19" s="112" t="s">
        <v>87</v>
      </c>
      <c r="R19" s="113"/>
      <c r="S19" s="114"/>
      <c r="T19" s="53"/>
      <c r="V19" s="34" t="s">
        <v>88</v>
      </c>
      <c r="W19" s="116">
        <v>150</v>
      </c>
      <c r="X19" s="117"/>
      <c r="Z19" s="55" t="s">
        <v>89</v>
      </c>
      <c r="AA19" s="56" t="s">
        <v>90</v>
      </c>
      <c r="AB19" s="57"/>
      <c r="AC19" s="5"/>
      <c r="AD19" s="68">
        <v>93</v>
      </c>
      <c r="AE19" s="68">
        <v>98.8</v>
      </c>
      <c r="AF19" s="68">
        <v>80</v>
      </c>
      <c r="AG19" s="68">
        <v>174</v>
      </c>
      <c r="AH19" s="61">
        <v>110</v>
      </c>
    </row>
    <row r="20" spans="2:34" ht="19.5" customHeight="1" thickBot="1">
      <c r="B20" s="59"/>
      <c r="C20" s="18"/>
      <c r="D20" s="18"/>
      <c r="E20" s="18"/>
      <c r="F20" s="18"/>
      <c r="G20" s="18"/>
      <c r="H20" s="18"/>
      <c r="I20" s="18"/>
      <c r="J20" s="18"/>
      <c r="K20" s="16"/>
      <c r="L20" s="16"/>
      <c r="M20" s="16"/>
      <c r="N20" s="16"/>
      <c r="O20" s="16"/>
      <c r="P20" s="16"/>
      <c r="Q20" s="16"/>
      <c r="R20" s="16"/>
      <c r="S20" s="60"/>
      <c r="T20" s="53"/>
      <c r="X20" s="4"/>
      <c r="Z20" s="55" t="s">
        <v>91</v>
      </c>
      <c r="AA20" s="56" t="s">
        <v>92</v>
      </c>
      <c r="AB20" s="57"/>
      <c r="AC20" s="5"/>
      <c r="AD20" s="68">
        <v>158.8</v>
      </c>
      <c r="AE20" s="68">
        <v>158.8</v>
      </c>
      <c r="AF20" s="68">
        <v>100</v>
      </c>
      <c r="AG20" s="68">
        <v>289</v>
      </c>
      <c r="AH20" s="61">
        <v>190</v>
      </c>
    </row>
    <row r="21" spans="2:34" ht="19.5" customHeight="1" thickBot="1">
      <c r="B21" s="46" t="s">
        <v>93</v>
      </c>
      <c r="C21" s="17"/>
      <c r="D21" s="17"/>
      <c r="E21" s="17"/>
      <c r="F21" s="17"/>
      <c r="G21" s="17"/>
      <c r="H21" s="17"/>
      <c r="I21" s="17"/>
      <c r="J21" s="47"/>
      <c r="K21" s="118">
        <f>K12+K16+8</f>
        <v>25.896264445041655</v>
      </c>
      <c r="L21" s="49" t="s">
        <v>35</v>
      </c>
      <c r="M21" s="118">
        <f>M12+M16+8</f>
        <v>30.142736455463726</v>
      </c>
      <c r="N21" s="49" t="s">
        <v>35</v>
      </c>
      <c r="O21" s="118">
        <f>O12+O8+O16</f>
        <v>108.82336145546373</v>
      </c>
      <c r="P21" s="49" t="s">
        <v>35</v>
      </c>
      <c r="Q21" s="85">
        <f>Q12+Q8+16</f>
        <v>95.18273645546373</v>
      </c>
      <c r="R21" s="86"/>
      <c r="S21" s="87"/>
      <c r="T21" s="53" t="s">
        <v>35</v>
      </c>
      <c r="X21" s="4"/>
      <c r="Z21" s="119"/>
      <c r="AA21" s="120"/>
      <c r="AB21" s="121"/>
      <c r="AC21" s="5"/>
      <c r="AD21" s="68">
        <v>249.1</v>
      </c>
      <c r="AE21" s="68">
        <v>248.6</v>
      </c>
      <c r="AF21" s="68">
        <v>125</v>
      </c>
      <c r="AG21" s="68">
        <v>444</v>
      </c>
      <c r="AH21" s="61">
        <v>301</v>
      </c>
    </row>
    <row r="22" spans="2:34" ht="19.5" customHeight="1" thickBot="1">
      <c r="B22" s="46" t="s">
        <v>94</v>
      </c>
      <c r="C22" s="17"/>
      <c r="D22" s="17"/>
      <c r="E22" s="17"/>
      <c r="F22" s="17"/>
      <c r="G22" s="17"/>
      <c r="H22" s="17"/>
      <c r="I22" s="17"/>
      <c r="J22" s="82"/>
      <c r="K22" s="122">
        <f>(3.6*K6)/SQRT(0.01*K21)</f>
        <v>4.9520153261863555</v>
      </c>
      <c r="L22" s="16" t="s">
        <v>61</v>
      </c>
      <c r="M22" s="122">
        <f>(3.6*M6)/SQRT(0.01*M21)</f>
        <v>16.392725675328013</v>
      </c>
      <c r="N22" s="16" t="s">
        <v>61</v>
      </c>
      <c r="O22" s="122">
        <f>(3.6*O6)/SQRT(0.01*O21)</f>
        <v>8.62742993656297</v>
      </c>
      <c r="P22" s="16" t="s">
        <v>61</v>
      </c>
      <c r="Q22" s="85">
        <f>(3.6*O6)/SQRT(0.01*Q21)</f>
        <v>9.224937155859125</v>
      </c>
      <c r="R22" s="86"/>
      <c r="S22" s="87"/>
      <c r="T22" s="22" t="s">
        <v>61</v>
      </c>
      <c r="X22" s="4"/>
      <c r="Z22" s="123"/>
      <c r="AA22" s="124"/>
      <c r="AB22" s="125"/>
      <c r="AC22" s="5"/>
      <c r="AD22" s="68">
        <v>354.4</v>
      </c>
      <c r="AE22" s="68">
        <v>351.5</v>
      </c>
      <c r="AF22" s="68">
        <v>150</v>
      </c>
      <c r="AG22" s="68">
        <v>642</v>
      </c>
      <c r="AH22" s="61">
        <v>425</v>
      </c>
    </row>
    <row r="23" spans="2:33" ht="19.5" customHeight="1" thickBot="1">
      <c r="B23" s="126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27"/>
      <c r="V23" s="128" t="s">
        <v>95</v>
      </c>
      <c r="W23" s="129"/>
      <c r="X23" s="129"/>
      <c r="Y23" s="129"/>
      <c r="Z23" s="129"/>
      <c r="AA23" s="130"/>
      <c r="AC23" s="5"/>
      <c r="AD23" s="4"/>
      <c r="AE23" s="4"/>
      <c r="AF23" s="4"/>
      <c r="AG23" s="4"/>
    </row>
    <row r="24" spans="2:33" ht="19.5" customHeight="1">
      <c r="B24" s="131" t="s">
        <v>96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22"/>
      <c r="V24" s="133" t="s">
        <v>97</v>
      </c>
      <c r="W24" s="134"/>
      <c r="X24" s="135"/>
      <c r="Y24" s="135"/>
      <c r="Z24" s="135"/>
      <c r="AA24" s="136"/>
      <c r="AC24" s="5"/>
      <c r="AD24" s="4"/>
      <c r="AE24" s="4"/>
      <c r="AF24" s="5"/>
      <c r="AG24" s="5"/>
    </row>
    <row r="25" spans="2:33" ht="19.5" customHeight="1" thickBot="1">
      <c r="B25" s="137" t="s">
        <v>98</v>
      </c>
      <c r="C25" s="138">
        <v>3220</v>
      </c>
      <c r="D25" s="139" t="s">
        <v>99</v>
      </c>
      <c r="E25" s="140" t="s">
        <v>31</v>
      </c>
      <c r="F25" s="141">
        <f>O10</f>
        <v>50</v>
      </c>
      <c r="G25" s="141">
        <f>M10</f>
        <v>50</v>
      </c>
      <c r="H25" s="141">
        <f>K10</f>
        <v>40</v>
      </c>
      <c r="I25" s="142">
        <f>O10</f>
        <v>50</v>
      </c>
      <c r="J25" s="143" t="s">
        <v>100</v>
      </c>
      <c r="K25" s="141" t="str">
        <f>IF(O15=0.25,AA5,)&amp;IF(O15=0.4,AA6,)&amp;IF(O15=0.63,AA7,)&amp;IF(O15=1,AA8,)&amp;IF(O15=1.6,AA9,)&amp;IF(O15=2.5,AA10,)&amp;IF(O15=4,AA11,)&amp;IF(O15=6.3,AA12,)&amp;IF(O15=10,AA13,)&amp;IF(O15=16,AA14,)&amp;IF(O15=25,AA15,)&amp;IF(O15=40,AA16,)&amp;IF(O15=49,AA17,)&amp;IF(O15=78,AA18,)&amp;IF(O15=124,AA19,)&amp;IF(O15=200,AA20,)</f>
        <v>32(16)</v>
      </c>
      <c r="L25" s="144" t="s">
        <v>100</v>
      </c>
      <c r="M25" s="141" t="str">
        <f>IF(M15=0.25,AA5,)&amp;IF(M15=0.4,AA6,)&amp;IF(M15=0.63,AA7,)&amp;IF(M15=1,AA8,)&amp;IF(M15=1.6,AA9,)&amp;IF(M15=2.5,AA10,)&amp;IF(M15=4,AA11,)&amp;IF(M15=6.3,AA12,)&amp;IF(M15=10,AA13,)&amp;IF(M15=16,AA14,)&amp;IF(M15=25,AA15,)&amp;IF(M15=40,AA16,)&amp;IF(M15=49,AA17,)&amp;IF(M15=78,AA18,)&amp;IF(M15=124,AA19,)&amp;IF(M15=200,AA20,)</f>
        <v>40(25)</v>
      </c>
      <c r="N25" s="144" t="s">
        <v>100</v>
      </c>
      <c r="O25" s="145" t="str">
        <f>IF(K15=0.25,AA5,)&amp;IF(K15=0.4,AA6,)&amp;IF(K15=0.63,AA7,)&amp;IF(K15=1,AA8,)&amp;IF(K15=1.6,AA9,)&amp;IF(K15=2.5,AA10,)&amp;IF(K15=4,AA11,)&amp;IF(K15=6.3,AA12,)&amp;IF(K15=10,AA13,)&amp;IF(K15=16,AA14,)&amp;IF(K15=25,AA15,)&amp;IF(K15=40,AA16,)&amp;IF(K15=49,AA17,)&amp;IF(K15=78,AA18,)&amp;IF(K15=124,AA19,)&amp;IF(K15=200,AA20,)</f>
        <v>20(6,3)</v>
      </c>
      <c r="P25" s="146" t="str">
        <f>IF(S15=1,W26,)&amp;IF(S15=2,W27,)&amp;IF(S15=3,W28,)&amp;IF(S15=4,W29,)&amp;IF(S15=5,W30,)&amp;IF(S15=6,W31,)</f>
        <v>Frekvensstyrd</v>
      </c>
      <c r="Q25" s="147"/>
      <c r="R25" s="147"/>
      <c r="S25" s="148"/>
      <c r="T25" s="149"/>
      <c r="V25" s="150" t="s">
        <v>101</v>
      </c>
      <c r="W25" s="151"/>
      <c r="X25" s="152"/>
      <c r="Y25" s="152"/>
      <c r="Z25" s="152"/>
      <c r="AA25" s="153"/>
      <c r="AC25" s="5"/>
      <c r="AD25" s="4"/>
      <c r="AE25" s="4"/>
      <c r="AF25" s="5"/>
      <c r="AG25" s="5"/>
    </row>
    <row r="26" spans="2:33" ht="19.5" customHeight="1" thickBot="1">
      <c r="B26" s="59"/>
      <c r="C26" s="60"/>
      <c r="D26" s="16"/>
      <c r="E26" s="16"/>
      <c r="F26" s="60"/>
      <c r="G26" s="60"/>
      <c r="H26" s="18"/>
      <c r="I26" s="18"/>
      <c r="J26" s="18"/>
      <c r="K26" s="49"/>
      <c r="L26" s="154"/>
      <c r="M26" s="154"/>
      <c r="N26" s="154"/>
      <c r="O26" s="154"/>
      <c r="P26" s="154"/>
      <c r="Q26" s="154"/>
      <c r="R26" s="154"/>
      <c r="S26" s="16"/>
      <c r="T26" s="22"/>
      <c r="V26" s="133">
        <v>1</v>
      </c>
      <c r="W26" s="155" t="s">
        <v>102</v>
      </c>
      <c r="X26" s="156"/>
      <c r="Y26" s="156"/>
      <c r="Z26" s="156"/>
      <c r="AA26" s="157"/>
      <c r="AC26" s="5"/>
      <c r="AD26" s="4"/>
      <c r="AE26" s="4"/>
      <c r="AF26" s="5"/>
      <c r="AG26" s="5"/>
    </row>
    <row r="27" spans="2:33" ht="19.5" customHeight="1">
      <c r="B27" s="59" t="s">
        <v>103</v>
      </c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60"/>
      <c r="T27" s="22"/>
      <c r="V27" s="161">
        <v>2</v>
      </c>
      <c r="W27" s="162" t="s">
        <v>104</v>
      </c>
      <c r="X27" s="163"/>
      <c r="Y27" s="163"/>
      <c r="Z27" s="163"/>
      <c r="AA27" s="164"/>
      <c r="AC27" s="5"/>
      <c r="AD27" s="4"/>
      <c r="AE27" s="4"/>
      <c r="AF27" s="5"/>
      <c r="AG27" s="5"/>
    </row>
    <row r="28" spans="2:33" ht="19.5" customHeight="1">
      <c r="B28" s="59"/>
      <c r="C28" s="165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7"/>
      <c r="T28" s="22"/>
      <c r="V28" s="161">
        <v>3</v>
      </c>
      <c r="W28" s="162" t="s">
        <v>105</v>
      </c>
      <c r="X28" s="163"/>
      <c r="Y28" s="163"/>
      <c r="Z28" s="163"/>
      <c r="AA28" s="164"/>
      <c r="AC28" s="5"/>
      <c r="AD28" s="4"/>
      <c r="AE28" s="4"/>
      <c r="AF28" s="5"/>
      <c r="AG28" s="5"/>
    </row>
    <row r="29" spans="2:33" ht="19.5" customHeight="1" thickBot="1">
      <c r="B29" s="59"/>
      <c r="C29" s="168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70"/>
      <c r="T29" s="22"/>
      <c r="V29" s="161">
        <v>4</v>
      </c>
      <c r="W29" s="162" t="s">
        <v>106</v>
      </c>
      <c r="X29" s="163"/>
      <c r="Y29" s="163"/>
      <c r="Z29" s="163"/>
      <c r="AA29" s="164"/>
      <c r="AC29" s="5"/>
      <c r="AD29" s="5"/>
      <c r="AE29" s="5"/>
      <c r="AF29" s="5"/>
      <c r="AG29" s="5"/>
    </row>
    <row r="30" spans="2:33" ht="19.5" customHeight="1">
      <c r="B30" s="59"/>
      <c r="C30" s="60"/>
      <c r="D30" s="16"/>
      <c r="E30" s="16"/>
      <c r="F30" s="60"/>
      <c r="G30" s="60"/>
      <c r="H30" s="18"/>
      <c r="I30" s="18"/>
      <c r="J30" s="18"/>
      <c r="K30" s="49"/>
      <c r="L30" s="154"/>
      <c r="M30" s="154"/>
      <c r="N30" s="154"/>
      <c r="O30" s="154"/>
      <c r="P30" s="154"/>
      <c r="Q30" s="154"/>
      <c r="R30" s="154"/>
      <c r="S30" s="16"/>
      <c r="T30" s="22"/>
      <c r="V30" s="161">
        <v>5</v>
      </c>
      <c r="W30" s="162" t="s">
        <v>107</v>
      </c>
      <c r="X30" s="163"/>
      <c r="Y30" s="163"/>
      <c r="Z30" s="163"/>
      <c r="AA30" s="164"/>
      <c r="AC30" s="5"/>
      <c r="AD30" s="5"/>
      <c r="AE30" s="5"/>
      <c r="AF30" s="5"/>
      <c r="AG30" s="5"/>
    </row>
    <row r="31" spans="2:30" ht="19.5" customHeight="1" thickBot="1">
      <c r="B31" s="171"/>
      <c r="C31" s="33"/>
      <c r="D31" s="33"/>
      <c r="E31" s="172"/>
      <c r="F31" s="90"/>
      <c r="G31" s="173"/>
      <c r="H31" s="90"/>
      <c r="I31" s="90"/>
      <c r="J31" s="90"/>
      <c r="K31" s="16"/>
      <c r="L31" s="16"/>
      <c r="M31" s="16"/>
      <c r="N31" s="16"/>
      <c r="O31" s="16"/>
      <c r="P31" s="16"/>
      <c r="Q31" s="16"/>
      <c r="R31" s="16"/>
      <c r="S31" s="33"/>
      <c r="T31" s="22"/>
      <c r="V31" s="150">
        <v>6</v>
      </c>
      <c r="W31" s="174" t="s">
        <v>108</v>
      </c>
      <c r="X31" s="175"/>
      <c r="Y31" s="175"/>
      <c r="Z31" s="175"/>
      <c r="AA31" s="176"/>
      <c r="AC31" s="4"/>
      <c r="AD31" s="5"/>
    </row>
    <row r="32" spans="2:29" ht="19.5" customHeight="1">
      <c r="B32" s="59"/>
      <c r="C32" s="16"/>
      <c r="D32" s="16"/>
      <c r="E32" s="16"/>
      <c r="F32" s="16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60"/>
      <c r="T32" s="22"/>
      <c r="V32" s="177" t="s">
        <v>109</v>
      </c>
      <c r="W32" s="178"/>
      <c r="X32" s="178"/>
      <c r="Y32" s="179"/>
      <c r="Z32" s="178"/>
      <c r="AA32" s="180"/>
      <c r="AC32" s="4"/>
    </row>
    <row r="33" spans="2:29" ht="19.5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2"/>
      <c r="V33" s="177" t="s">
        <v>110</v>
      </c>
      <c r="W33" s="178"/>
      <c r="X33" s="178"/>
      <c r="Y33" s="178"/>
      <c r="Z33" s="178"/>
      <c r="AA33" s="180"/>
      <c r="AC33" s="4"/>
    </row>
    <row r="34" spans="2:29" ht="19.5" customHeight="1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22"/>
      <c r="V34" s="181" t="s">
        <v>111</v>
      </c>
      <c r="W34" s="182"/>
      <c r="X34" s="182"/>
      <c r="Y34" s="182"/>
      <c r="Z34" s="182"/>
      <c r="AA34" s="183"/>
      <c r="AC34" s="4"/>
    </row>
    <row r="35" spans="2:29" ht="19.5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22"/>
      <c r="AC35" s="4"/>
    </row>
    <row r="36" spans="2:29" ht="19.5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2"/>
      <c r="X36" s="4"/>
      <c r="Y36" s="4"/>
      <c r="Z36" s="4"/>
      <c r="AA36" s="4"/>
      <c r="AB36" s="4"/>
      <c r="AC36" s="4"/>
    </row>
    <row r="37" spans="2:29" ht="19.5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2"/>
      <c r="X37" s="4"/>
      <c r="Y37" s="4"/>
      <c r="Z37" s="4"/>
      <c r="AA37" s="4"/>
      <c r="AB37" s="4"/>
      <c r="AC37" s="4"/>
    </row>
    <row r="38" spans="2:29" ht="19.5" customHeight="1">
      <c r="B38" s="15"/>
      <c r="C38" s="18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2"/>
      <c r="X38" s="4"/>
      <c r="Y38" s="4"/>
      <c r="Z38" s="4"/>
      <c r="AA38" s="4"/>
      <c r="AB38" s="4"/>
      <c r="AC38" s="4"/>
    </row>
    <row r="39" spans="2:29" ht="19.5" customHeight="1" thickBot="1">
      <c r="B39" s="185"/>
      <c r="C39" s="186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8" t="s">
        <v>112</v>
      </c>
      <c r="T39" s="189"/>
      <c r="X39" s="4"/>
      <c r="Y39" s="4"/>
      <c r="Z39" s="4"/>
      <c r="AA39" s="4"/>
      <c r="AB39" s="4"/>
      <c r="AC39" s="4"/>
    </row>
    <row r="40" spans="11:29" ht="11.25" customHeight="1">
      <c r="K40" s="190"/>
      <c r="L40" s="190"/>
      <c r="M40" s="190"/>
      <c r="N40" s="190"/>
      <c r="O40" s="190"/>
      <c r="P40" s="190"/>
      <c r="Q40" s="190"/>
      <c r="R40" s="190"/>
      <c r="S40" s="190"/>
      <c r="X40" s="4"/>
      <c r="Y40" s="4"/>
      <c r="Z40" s="4"/>
      <c r="AA40" s="4"/>
      <c r="AB40" s="4"/>
      <c r="AC40" s="4"/>
    </row>
    <row r="41" spans="3:29" ht="19.5" customHeight="1">
      <c r="C41" s="191" t="s">
        <v>113</v>
      </c>
      <c r="X41" s="4"/>
      <c r="Y41" s="4"/>
      <c r="Z41" s="4"/>
      <c r="AA41" s="4"/>
      <c r="AB41" s="4"/>
      <c r="AC41" s="4"/>
    </row>
    <row r="42" spans="24:29" ht="9" customHeight="1">
      <c r="X42" s="4"/>
      <c r="Y42" s="4"/>
      <c r="Z42" s="4"/>
      <c r="AA42" s="4"/>
      <c r="AB42" s="4"/>
      <c r="AC42" s="4"/>
    </row>
    <row r="43" spans="3:29" ht="18.75" customHeight="1">
      <c r="C43" s="192" t="s">
        <v>114</v>
      </c>
      <c r="D43" s="193"/>
      <c r="E43" s="193"/>
      <c r="F43" s="193"/>
      <c r="G43" s="193"/>
      <c r="H43" s="193"/>
      <c r="I43" s="194"/>
      <c r="J43" s="184"/>
      <c r="K43" s="192" t="s">
        <v>114</v>
      </c>
      <c r="L43" s="193"/>
      <c r="M43" s="193"/>
      <c r="N43" s="194"/>
      <c r="O43" s="184"/>
      <c r="P43" s="184"/>
      <c r="Q43" s="184"/>
      <c r="R43" s="184"/>
      <c r="S43" s="184"/>
      <c r="X43" s="4"/>
      <c r="Y43" s="4"/>
      <c r="Z43" s="4"/>
      <c r="AA43" s="4"/>
      <c r="AB43" s="4"/>
      <c r="AC43" s="4"/>
    </row>
    <row r="44" spans="3:29" ht="19.5" customHeight="1">
      <c r="C44" s="195" t="s">
        <v>115</v>
      </c>
      <c r="D44" s="184"/>
      <c r="E44" s="184"/>
      <c r="F44" s="184"/>
      <c r="G44" s="184"/>
      <c r="H44" s="184"/>
      <c r="I44" s="196"/>
      <c r="J44" s="184"/>
      <c r="K44" s="195" t="s">
        <v>116</v>
      </c>
      <c r="L44" s="184"/>
      <c r="M44" s="184"/>
      <c r="N44" s="196"/>
      <c r="O44" s="184"/>
      <c r="P44" s="184"/>
      <c r="Q44" s="184"/>
      <c r="R44" s="184"/>
      <c r="S44" s="184"/>
      <c r="X44" s="4"/>
      <c r="Y44" s="4"/>
      <c r="Z44" s="4"/>
      <c r="AA44" s="4"/>
      <c r="AB44" s="4"/>
      <c r="AC44" s="4"/>
    </row>
    <row r="45" spans="3:28" ht="22.5" customHeight="1">
      <c r="C45" s="195" t="s">
        <v>117</v>
      </c>
      <c r="D45" s="184"/>
      <c r="E45" s="184"/>
      <c r="F45" s="184"/>
      <c r="G45" s="184"/>
      <c r="H45" s="184"/>
      <c r="I45" s="196"/>
      <c r="J45" s="184"/>
      <c r="K45" s="195" t="s">
        <v>118</v>
      </c>
      <c r="L45" s="184"/>
      <c r="M45" s="184"/>
      <c r="N45" s="196"/>
      <c r="O45" s="184"/>
      <c r="P45" s="184"/>
      <c r="Q45" s="184"/>
      <c r="R45" s="184"/>
      <c r="S45" s="184"/>
      <c r="X45" s="4"/>
      <c r="Y45" s="4"/>
      <c r="Z45" s="4"/>
      <c r="AA45" s="4"/>
      <c r="AB45" s="4"/>
    </row>
    <row r="46" spans="3:28" ht="19.5" customHeight="1">
      <c r="C46" s="197" t="s">
        <v>119</v>
      </c>
      <c r="D46" s="184"/>
      <c r="E46" s="184"/>
      <c r="F46" s="184"/>
      <c r="G46" s="184"/>
      <c r="H46" s="184"/>
      <c r="I46" s="196"/>
      <c r="J46" s="184"/>
      <c r="K46" s="197" t="s">
        <v>120</v>
      </c>
      <c r="L46" s="184"/>
      <c r="M46" s="184"/>
      <c r="N46" s="196"/>
      <c r="O46" s="184"/>
      <c r="P46" s="184"/>
      <c r="Q46" s="184"/>
      <c r="R46" s="184"/>
      <c r="S46" s="184"/>
      <c r="X46" s="4"/>
      <c r="Y46" s="4"/>
      <c r="Z46" s="4"/>
      <c r="AA46" s="4"/>
      <c r="AB46" s="4"/>
    </row>
    <row r="47" spans="3:28" ht="19.5" customHeight="1">
      <c r="C47" s="198" t="s">
        <v>121</v>
      </c>
      <c r="D47" s="184"/>
      <c r="E47" s="184"/>
      <c r="F47" s="184"/>
      <c r="G47" s="184"/>
      <c r="H47" s="184"/>
      <c r="I47" s="196"/>
      <c r="J47" s="184"/>
      <c r="K47" s="198" t="s">
        <v>122</v>
      </c>
      <c r="L47" s="184"/>
      <c r="M47" s="184"/>
      <c r="N47" s="196"/>
      <c r="O47" s="184"/>
      <c r="P47" s="184"/>
      <c r="Q47" s="184"/>
      <c r="R47" s="184"/>
      <c r="S47" s="184"/>
      <c r="X47" s="4"/>
      <c r="Y47" s="4"/>
      <c r="Z47" s="4"/>
      <c r="AA47" s="4"/>
      <c r="AB47" s="4"/>
    </row>
    <row r="48" spans="3:28" ht="19.5" customHeight="1">
      <c r="C48" s="199" t="s">
        <v>123</v>
      </c>
      <c r="D48" s="184"/>
      <c r="E48" s="184"/>
      <c r="F48" s="184"/>
      <c r="G48" s="184"/>
      <c r="H48" s="184"/>
      <c r="I48" s="196"/>
      <c r="J48" s="184"/>
      <c r="K48" s="199" t="s">
        <v>124</v>
      </c>
      <c r="L48" s="184"/>
      <c r="M48" s="184"/>
      <c r="N48" s="196"/>
      <c r="O48" s="184"/>
      <c r="P48" s="184"/>
      <c r="Q48" s="184"/>
      <c r="R48" s="184"/>
      <c r="S48" s="184"/>
      <c r="X48" s="4"/>
      <c r="Y48" s="4"/>
      <c r="Z48" s="4"/>
      <c r="AA48" s="4"/>
      <c r="AB48" s="4"/>
    </row>
    <row r="49" spans="3:28" ht="19.5" customHeight="1">
      <c r="C49" s="200" t="s">
        <v>125</v>
      </c>
      <c r="D49" s="201"/>
      <c r="E49" s="201"/>
      <c r="F49" s="201"/>
      <c r="G49" s="201"/>
      <c r="H49" s="201"/>
      <c r="I49" s="202"/>
      <c r="J49" s="184"/>
      <c r="K49" s="200" t="s">
        <v>126</v>
      </c>
      <c r="L49" s="201"/>
      <c r="M49" s="201"/>
      <c r="N49" s="202"/>
      <c r="O49" s="184"/>
      <c r="P49" s="184"/>
      <c r="Q49" s="184"/>
      <c r="R49" s="184"/>
      <c r="S49" s="184"/>
      <c r="X49" s="4"/>
      <c r="Y49" s="4"/>
      <c r="Z49" s="4"/>
      <c r="AA49" s="4"/>
      <c r="AB49" s="4"/>
    </row>
    <row r="50" spans="24:28" ht="19.5" customHeight="1">
      <c r="X50" s="4"/>
      <c r="Y50" s="4"/>
      <c r="Z50" s="4"/>
      <c r="AA50" s="4"/>
      <c r="AB50" s="4"/>
    </row>
    <row r="51" spans="24:28" ht="19.5" customHeight="1">
      <c r="X51" s="4"/>
      <c r="Y51" s="4"/>
      <c r="Z51" s="4"/>
      <c r="AA51" s="4"/>
      <c r="AB51" s="4"/>
    </row>
    <row r="52" spans="24:28" ht="19.5" customHeight="1">
      <c r="X52" s="4"/>
      <c r="Y52" s="4"/>
      <c r="Z52" s="4"/>
      <c r="AA52" s="4"/>
      <c r="AB52" s="4"/>
    </row>
    <row r="53" spans="24:28" ht="19.5" customHeight="1">
      <c r="X53" s="4"/>
      <c r="Y53" s="4"/>
      <c r="Z53" s="4"/>
      <c r="AA53" s="4"/>
      <c r="AB53" s="4"/>
    </row>
    <row r="54" spans="24:28" ht="19.5" customHeight="1">
      <c r="X54" s="4"/>
      <c r="Y54" s="4"/>
      <c r="Z54" s="4"/>
      <c r="AA54" s="4"/>
      <c r="AB54" s="4"/>
    </row>
    <row r="55" spans="24:28" ht="19.5" customHeight="1">
      <c r="X55" s="4"/>
      <c r="Y55" s="4"/>
      <c r="Z55" s="4"/>
      <c r="AA55" s="4"/>
      <c r="AB55" s="4"/>
    </row>
    <row r="56" spans="24:28" ht="19.5" customHeight="1">
      <c r="X56" s="4"/>
      <c r="Y56" s="4"/>
      <c r="Z56" s="4"/>
      <c r="AA56" s="4"/>
      <c r="AB56" s="4"/>
    </row>
    <row r="57" spans="24:28" ht="19.5" customHeight="1">
      <c r="X57" s="4"/>
      <c r="Y57" s="4"/>
      <c r="Z57" s="4"/>
      <c r="AA57" s="4"/>
      <c r="AB57" s="4"/>
    </row>
    <row r="58" spans="24:28" ht="19.5" customHeight="1">
      <c r="X58" s="4"/>
      <c r="Y58" s="4"/>
      <c r="Z58" s="4"/>
      <c r="AA58" s="4"/>
      <c r="AB58" s="4"/>
    </row>
    <row r="59" spans="24:28" ht="19.5" customHeight="1">
      <c r="X59" s="4"/>
      <c r="Y59" s="4"/>
      <c r="Z59" s="4"/>
      <c r="AA59" s="4"/>
      <c r="AB59" s="4"/>
    </row>
    <row r="60" spans="24:28" ht="19.5" customHeight="1">
      <c r="X60" s="4"/>
      <c r="Y60" s="4"/>
      <c r="Z60" s="4"/>
      <c r="AA60" s="4"/>
      <c r="AB60" s="4"/>
    </row>
    <row r="61" spans="24:28" ht="19.5" customHeight="1">
      <c r="X61" s="4"/>
      <c r="Y61" s="4"/>
      <c r="Z61" s="4"/>
      <c r="AA61" s="4"/>
      <c r="AB61" s="4"/>
    </row>
    <row r="62" spans="24:28" ht="19.5" customHeight="1">
      <c r="X62" s="4"/>
      <c r="Y62" s="4"/>
      <c r="Z62" s="4"/>
      <c r="AA62" s="4"/>
      <c r="AB62" s="4"/>
    </row>
    <row r="63" spans="24:28" ht="19.5" customHeight="1">
      <c r="X63" s="4"/>
      <c r="Y63" s="4"/>
      <c r="Z63" s="4"/>
      <c r="AA63" s="4"/>
      <c r="AB63" s="4"/>
    </row>
    <row r="64" spans="24:28" ht="19.5" customHeight="1">
      <c r="X64" s="4"/>
      <c r="Y64" s="4"/>
      <c r="Z64" s="4"/>
      <c r="AA64" s="4"/>
      <c r="AB64" s="4"/>
    </row>
    <row r="65" spans="24:28" ht="19.5" customHeight="1">
      <c r="X65" s="4"/>
      <c r="Y65" s="4"/>
      <c r="Z65" s="4"/>
      <c r="AA65" s="4"/>
      <c r="AB65" s="4"/>
    </row>
    <row r="66" spans="24:28" ht="19.5" customHeight="1">
      <c r="X66" s="4"/>
      <c r="Y66" s="4"/>
      <c r="Z66" s="4"/>
      <c r="AA66" s="4"/>
      <c r="AB66" s="4"/>
    </row>
    <row r="67" spans="24:28" ht="19.5" customHeight="1">
      <c r="X67" s="4"/>
      <c r="Y67" s="4"/>
      <c r="Z67" s="4"/>
      <c r="AA67" s="4"/>
      <c r="AB67" s="4"/>
    </row>
    <row r="68" spans="24:28" ht="19.5" customHeight="1">
      <c r="X68" s="4"/>
      <c r="Y68" s="4"/>
      <c r="Z68" s="4"/>
      <c r="AA68" s="4"/>
      <c r="AB68" s="4"/>
    </row>
    <row r="69" spans="24:28" ht="19.5" customHeight="1">
      <c r="X69" s="4"/>
      <c r="Y69" s="4"/>
      <c r="Z69" s="4"/>
      <c r="AA69" s="4"/>
      <c r="AB69" s="4"/>
    </row>
    <row r="70" spans="24:28" ht="19.5" customHeight="1">
      <c r="X70" s="4"/>
      <c r="Y70" s="4"/>
      <c r="Z70" s="4"/>
      <c r="AA70" s="4"/>
      <c r="AB70" s="4"/>
    </row>
    <row r="71" spans="24:28" ht="19.5" customHeight="1">
      <c r="X71" s="4"/>
      <c r="Y71" s="4"/>
      <c r="Z71" s="4"/>
      <c r="AA71" s="4"/>
      <c r="AB71" s="4"/>
    </row>
    <row r="72" spans="24:28" ht="19.5" customHeight="1">
      <c r="X72" s="4"/>
      <c r="Y72" s="4"/>
      <c r="Z72" s="4"/>
      <c r="AA72" s="4"/>
      <c r="AB72" s="4"/>
    </row>
    <row r="73" spans="24:28" ht="19.5" customHeight="1">
      <c r="X73" s="4"/>
      <c r="Y73" s="4"/>
      <c r="Z73" s="4"/>
      <c r="AA73" s="4"/>
      <c r="AB73" s="4"/>
    </row>
    <row r="81" spans="24:27" ht="19.5" customHeight="1">
      <c r="X81" s="4"/>
      <c r="Y81" s="4"/>
      <c r="Z81" s="4"/>
      <c r="AA81" s="4"/>
    </row>
    <row r="82" spans="24:27" ht="19.5" customHeight="1">
      <c r="X82" s="4"/>
      <c r="Y82" s="4"/>
      <c r="Z82" s="4"/>
      <c r="AA82" s="4"/>
    </row>
    <row r="83" spans="24:28" ht="19.5" customHeight="1">
      <c r="X83" s="4"/>
      <c r="Y83" s="4"/>
      <c r="Z83" s="4"/>
      <c r="AA83" s="4"/>
      <c r="AB83" s="4"/>
    </row>
    <row r="84" spans="24:28" ht="19.5" customHeight="1">
      <c r="X84" s="4"/>
      <c r="Y84" s="4"/>
      <c r="Z84" s="4"/>
      <c r="AA84" s="4"/>
      <c r="AB84" s="4"/>
    </row>
    <row r="85" spans="24:28" ht="19.5" customHeight="1">
      <c r="X85" s="4"/>
      <c r="Y85" s="4"/>
      <c r="Z85" s="4"/>
      <c r="AA85" s="4"/>
      <c r="AB85" s="4"/>
    </row>
    <row r="86" spans="24:28" ht="19.5" customHeight="1">
      <c r="X86" s="4"/>
      <c r="Y86" s="4"/>
      <c r="Z86" s="4"/>
      <c r="AA86" s="4"/>
      <c r="AB86" s="4"/>
    </row>
    <row r="87" spans="24:28" ht="19.5" customHeight="1">
      <c r="X87" s="4"/>
      <c r="Y87" s="4"/>
      <c r="Z87" s="4"/>
      <c r="AA87" s="4"/>
      <c r="AB87" s="4"/>
    </row>
    <row r="88" spans="24:28" ht="19.5" customHeight="1">
      <c r="X88" s="4"/>
      <c r="Y88" s="4"/>
      <c r="Z88" s="4"/>
      <c r="AA88" s="4"/>
      <c r="AB88" s="4"/>
    </row>
    <row r="89" spans="24:28" ht="19.5" customHeight="1">
      <c r="X89" s="4"/>
      <c r="Y89" s="4"/>
      <c r="Z89" s="4"/>
      <c r="AA89" s="4"/>
      <c r="AB89" s="4"/>
    </row>
    <row r="90" spans="24:28" ht="19.5" customHeight="1">
      <c r="X90" s="4"/>
      <c r="Y90" s="4"/>
      <c r="Z90" s="4"/>
      <c r="AA90" s="4"/>
      <c r="AB90" s="4"/>
    </row>
    <row r="91" spans="24:28" ht="19.5" customHeight="1">
      <c r="X91" s="4"/>
      <c r="Y91" s="4"/>
      <c r="Z91" s="4"/>
      <c r="AA91" s="4"/>
      <c r="AB91" s="4"/>
    </row>
    <row r="92" spans="24:28" ht="19.5" customHeight="1">
      <c r="X92" s="4"/>
      <c r="Y92" s="4"/>
      <c r="Z92" s="4"/>
      <c r="AA92" s="4"/>
      <c r="AB92" s="4"/>
    </row>
    <row r="93" spans="24:28" ht="19.5" customHeight="1">
      <c r="X93" s="4"/>
      <c r="Y93" s="4"/>
      <c r="Z93" s="4"/>
      <c r="AA93" s="4"/>
      <c r="AB93" s="4"/>
    </row>
    <row r="94" spans="24:28" ht="19.5" customHeight="1">
      <c r="X94" s="4"/>
      <c r="Y94" s="4"/>
      <c r="Z94" s="4"/>
      <c r="AA94" s="4"/>
      <c r="AB94" s="4"/>
    </row>
    <row r="95" spans="24:28" ht="19.5" customHeight="1">
      <c r="X95" s="4"/>
      <c r="Y95" s="4"/>
      <c r="Z95" s="4"/>
      <c r="AA95" s="4"/>
      <c r="AB95" s="4"/>
    </row>
    <row r="96" spans="24:28" ht="19.5" customHeight="1">
      <c r="X96" s="4"/>
      <c r="Y96" s="4"/>
      <c r="Z96" s="4"/>
      <c r="AA96" s="4"/>
      <c r="AB96" s="4"/>
    </row>
    <row r="97" spans="24:28" ht="19.5" customHeight="1">
      <c r="X97" s="4"/>
      <c r="Y97" s="4"/>
      <c r="Z97" s="4"/>
      <c r="AA97" s="4"/>
      <c r="AB97" s="4"/>
    </row>
    <row r="98" spans="24:28" ht="19.5" customHeight="1">
      <c r="X98" s="4"/>
      <c r="Y98" s="4"/>
      <c r="Z98" s="4"/>
      <c r="AA98" s="4"/>
      <c r="AB98" s="4"/>
    </row>
    <row r="99" spans="24:28" ht="19.5" customHeight="1">
      <c r="X99" s="4"/>
      <c r="Y99" s="4"/>
      <c r="Z99" s="4"/>
      <c r="AA99" s="4"/>
      <c r="AB99" s="4"/>
    </row>
    <row r="100" spans="24:27" ht="19.5" customHeight="1">
      <c r="X100" s="4"/>
      <c r="Y100" s="4"/>
      <c r="Z100" s="4"/>
      <c r="AA100" s="4"/>
    </row>
    <row r="101" spans="24:27" ht="19.5" customHeight="1">
      <c r="X101" s="4"/>
      <c r="Y101" s="4"/>
      <c r="Z101" s="4"/>
      <c r="AA101" s="4"/>
    </row>
    <row r="102" spans="24:27" ht="19.5" customHeight="1">
      <c r="X102" s="4"/>
      <c r="Y102" s="4"/>
      <c r="Z102" s="4"/>
      <c r="AA102" s="4"/>
    </row>
  </sheetData>
  <sheetProtection password="CA49" sheet="1" objects="1" scenarios="1"/>
  <mergeCells count="36">
    <mergeCell ref="W31:AA31"/>
    <mergeCell ref="W26:AA26"/>
    <mergeCell ref="C27:S29"/>
    <mergeCell ref="W27:AA27"/>
    <mergeCell ref="W28:AA28"/>
    <mergeCell ref="W29:AA29"/>
    <mergeCell ref="W30:AA30"/>
    <mergeCell ref="B21:J21"/>
    <mergeCell ref="Q21:S21"/>
    <mergeCell ref="B22:J22"/>
    <mergeCell ref="Q22:S22"/>
    <mergeCell ref="V23:AA23"/>
    <mergeCell ref="W24:AA25"/>
    <mergeCell ref="P25:S25"/>
    <mergeCell ref="B14:J14"/>
    <mergeCell ref="B15:J15"/>
    <mergeCell ref="B16:J16"/>
    <mergeCell ref="B18:J18"/>
    <mergeCell ref="Q18:S18"/>
    <mergeCell ref="Q19:S19"/>
    <mergeCell ref="X5:X19"/>
    <mergeCell ref="AB5:AB21"/>
    <mergeCell ref="B6:J6"/>
    <mergeCell ref="O6:S6"/>
    <mergeCell ref="B8:J8"/>
    <mergeCell ref="Q8:S8"/>
    <mergeCell ref="B10:J10"/>
    <mergeCell ref="O10:S10"/>
    <mergeCell ref="B12:J12"/>
    <mergeCell ref="Q12:S12"/>
    <mergeCell ref="B1:T1"/>
    <mergeCell ref="V2:W2"/>
    <mergeCell ref="Z2:AA2"/>
    <mergeCell ref="F3:H3"/>
    <mergeCell ref="K3:S3"/>
    <mergeCell ref="B4:H4"/>
  </mergeCells>
  <hyperlinks>
    <hyperlink ref="C48" r:id="rId1" display="bebben@shuntab.se"/>
    <hyperlink ref="K48" r:id="rId2" display="ola@shuntab.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Shuntab Stockholm AB</dc:creator>
  <cp:keywords/>
  <dc:description/>
  <cp:lastModifiedBy>Shuntab Stockholm AB</cp:lastModifiedBy>
  <cp:lastPrinted>2011-10-12T12:48:50Z</cp:lastPrinted>
  <dcterms:created xsi:type="dcterms:W3CDTF">2011-10-12T12:39:52Z</dcterms:created>
  <dcterms:modified xsi:type="dcterms:W3CDTF">2011-10-12T12:49:49Z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