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'Blad1'!$B$1:$O$48</definedName>
  </definedNames>
  <calcPr fullCalcOnLoad="1"/>
</workbook>
</file>

<file path=xl/comments1.xml><?xml version="1.0" encoding="utf-8"?>
<comments xmlns="http://schemas.openxmlformats.org/spreadsheetml/2006/main">
  <authors>
    <author>Ola Stenholm</author>
    <author>Shuntab Stockholm AB</author>
  </authors>
  <commentList>
    <comment ref="U2" authorId="0">
      <text>
        <r>
          <rPr>
            <b/>
            <sz val="10"/>
            <rFont val="Tahoma"/>
            <family val="2"/>
          </rPr>
          <t>Önskas annat fabrikat på styrventil med andra kvs värden. Skriv in dess ventils kvs i "vald styrventil Kvs-värde"</t>
        </r>
      </text>
    </comment>
    <comment ref="J6" authorId="0">
      <text>
        <r>
          <rPr>
            <b/>
            <sz val="8"/>
            <rFont val="Tahoma"/>
            <family val="2"/>
          </rPr>
          <t>Här lägger vi in primärflödet på värmesidan i liter per sekund.</t>
        </r>
      </text>
    </comment>
    <comment ref="L6" authorId="0">
      <text>
        <r>
          <rPr>
            <b/>
            <sz val="8"/>
            <rFont val="Tahoma"/>
            <family val="2"/>
          </rPr>
          <t>Här lägger vi in primärflödet på kylsidan, i liter per sekund ( använd sekundärflödet om det inte finns tillgängligt)</t>
        </r>
      </text>
    </comment>
    <comment ref="N6" authorId="0">
      <text>
        <r>
          <rPr>
            <b/>
            <sz val="8"/>
            <rFont val="Tahoma"/>
            <family val="2"/>
          </rPr>
          <t>Här matar vi in vätske flödet från batterikörningen (vanligtvis samma för kyla och värmefallet)</t>
        </r>
      </text>
    </comment>
    <comment ref="J8" authorId="0">
      <text>
        <r>
          <rPr>
            <b/>
            <sz val="8"/>
            <rFont val="Tahoma"/>
            <family val="2"/>
          </rPr>
          <t>Här lägger vi in det primära tryckfallet vanligtvis 15-20 kPa eftersom det sällan finns angivet.</t>
        </r>
      </text>
    </comment>
    <comment ref="L8" authorId="0">
      <text>
        <r>
          <rPr>
            <b/>
            <sz val="8"/>
            <rFont val="Tahoma"/>
            <family val="2"/>
          </rPr>
          <t>Här lägger vi in det primära tryckfallet vanligtvis 15-20 kPa eftersom det sällan finns angivet.</t>
        </r>
      </text>
    </comment>
    <comment ref="N8" authorId="0">
      <text>
        <r>
          <rPr>
            <b/>
            <sz val="8"/>
            <rFont val="Tahoma"/>
            <family val="2"/>
          </rPr>
          <t>Här matar vi in vätsketryckfallet sekundärt.</t>
        </r>
      </text>
    </comment>
    <comment ref="J10" authorId="0">
      <text>
        <r>
          <rPr>
            <b/>
            <sz val="10"/>
            <color indexed="10"/>
            <rFont val="Tahoma"/>
            <family val="2"/>
          </rPr>
          <t>HÄR LÄGGER VI IN DIMENSIONEN PÅ SHUNTEN SOM VI HÄMTAR FRÅN LISTA 1</t>
        </r>
      </text>
    </comment>
    <comment ref="L10" authorId="0">
      <text>
        <r>
          <rPr>
            <b/>
            <sz val="10"/>
            <color indexed="10"/>
            <rFont val="Tahoma"/>
            <family val="2"/>
          </rPr>
          <t>HÄR LÄGGER VI IN DIMENSIONEN PÅ SHUNTEN SOM VI HÄMTAR FRÅN LISTA 1</t>
        </r>
      </text>
    </comment>
    <comment ref="N10" authorId="0">
      <text>
        <r>
          <rPr>
            <b/>
            <sz val="10"/>
            <color indexed="10"/>
            <rFont val="Tahoma"/>
            <family val="2"/>
          </rPr>
          <t xml:space="preserve">HÄR LÄGGER VI IN DEN SEKUNDÄRA DIMENSIONEN PÅ SHUNTEN SOM VI HÄMTAR FRÅN LISTA 1
(kan vara olika om det skiljer på flödena) </t>
        </r>
      </text>
    </comment>
    <comment ref="J12" authorId="0">
      <text>
        <r>
          <rPr>
            <b/>
            <sz val="8"/>
            <rFont val="Tahoma"/>
            <family val="2"/>
          </rPr>
          <t>Beräknat tryckfall internt i shuntgruppens primärstida inkl. injusteringsventil</t>
        </r>
      </text>
    </comment>
    <comment ref="L12" authorId="0">
      <text>
        <r>
          <rPr>
            <b/>
            <sz val="8"/>
            <rFont val="Tahoma"/>
            <family val="2"/>
          </rPr>
          <t>Beräknat tryckfall internt i shuntgruppens primärstida inkl. injusteringsventil</t>
        </r>
      </text>
    </comment>
    <comment ref="N12" authorId="0">
      <text>
        <r>
          <rPr>
            <b/>
            <sz val="8"/>
            <rFont val="Tahoma"/>
            <family val="2"/>
          </rPr>
          <t>Beräknat tryckfall internt i shuntgruppens sekundärsida inkl. injusteringsventil och backventil</t>
        </r>
      </text>
    </comment>
    <comment ref="J14" authorId="0">
      <text>
        <r>
          <rPr>
            <b/>
            <sz val="8"/>
            <rFont val="Tahoma"/>
            <family val="2"/>
          </rPr>
          <t>Här räknar programmet fram ett beräknat kv-värde på styrventilen</t>
        </r>
      </text>
    </comment>
    <comment ref="L14" authorId="0">
      <text>
        <r>
          <rPr>
            <b/>
            <sz val="8"/>
            <rFont val="Tahoma"/>
            <family val="2"/>
          </rPr>
          <t>Här räknar programmet fram ett beräknat kv-värde på styrventilen</t>
        </r>
      </text>
    </comment>
    <comment ref="J15" authorId="0">
      <text>
        <r>
          <rPr>
            <b/>
            <sz val="10"/>
            <color indexed="12"/>
            <rFont val="Tahoma"/>
            <family val="2"/>
          </rPr>
          <t>SE LISTA 2 VILKEN STYRVENTIL SOM PASSAR, SKRIV IN KVS VÄRDET (det inom parantes) OCH KONTROLLER ATT "TOTALT TRYCKFALL SHUNTGRUPP" RÄCKER TILL.</t>
        </r>
      </text>
    </comment>
    <comment ref="L15" authorId="0">
      <text>
        <r>
          <rPr>
            <b/>
            <sz val="10"/>
            <color indexed="12"/>
            <rFont val="Tahoma"/>
            <family val="2"/>
          </rPr>
          <t>SE LISTA 2 VILKEN STYRVENTIL SOM PASSAR, SKRIV IN KVS VÄRDET (det inom parantes) OCH KONTROLLER ATT "TOTALT TRYCKFALL SHUNTGRUPP" RÄCKER TILL.</t>
        </r>
      </text>
    </comment>
    <comment ref="N15" authorId="0">
      <text>
        <r>
          <rPr>
            <b/>
            <sz val="10"/>
            <color indexed="57"/>
            <rFont val="Tahoma"/>
            <family val="2"/>
          </rPr>
          <t>SKRIV IN PUMPNUMMER PÅ VALD PUMP
(se lista 3)</t>
        </r>
      </text>
    </comment>
    <comment ref="J16" authorId="0">
      <text>
        <r>
          <rPr>
            <b/>
            <sz val="8"/>
            <rFont val="Tahoma"/>
            <family val="2"/>
          </rPr>
          <t>Här räknar programmat fram tryckfallet över styrventilen som du valt.</t>
        </r>
      </text>
    </comment>
    <comment ref="L16" authorId="0">
      <text>
        <r>
          <rPr>
            <b/>
            <sz val="8"/>
            <rFont val="Tahoma"/>
            <family val="2"/>
          </rPr>
          <t>Här räknar programmat fram tryckfallet över styrventilen som du valt.</t>
        </r>
      </text>
    </comment>
    <comment ref="J18" authorId="1">
      <text>
        <r>
          <rPr>
            <b/>
            <sz val="8"/>
            <rFont val="Tahoma"/>
            <family val="2"/>
          </rPr>
          <t>Skriv in vattentemperaturen på värmesidan</t>
        </r>
      </text>
    </comment>
    <comment ref="N18" authorId="1">
      <text>
        <r>
          <rPr>
            <b/>
            <sz val="8"/>
            <rFont val="Tahoma"/>
            <family val="2"/>
          </rPr>
          <t>Skirv in temperaturet för aggregatets batteri vis värmefallet (vinterdrift)</t>
        </r>
      </text>
    </comment>
    <comment ref="J20" authorId="0">
      <text>
        <r>
          <rPr>
            <b/>
            <sz val="8"/>
            <rFont val="Tahoma"/>
            <family val="2"/>
          </rPr>
          <t>Totalt tryckfall i shuntgrupp.
Skall ej vara högre än "Trycfall primärt"</t>
        </r>
      </text>
    </comment>
    <comment ref="L20" authorId="0">
      <text>
        <r>
          <rPr>
            <b/>
            <sz val="8"/>
            <rFont val="Tahoma"/>
            <family val="2"/>
          </rPr>
          <t>Totalt tryckfall i shuntgrupp.
Skall ej vara högre än "Trycfall primärt"</t>
        </r>
      </text>
    </comment>
    <comment ref="N20" authorId="0">
      <text>
        <r>
          <rPr>
            <b/>
            <sz val="8"/>
            <rFont val="Tahoma"/>
            <family val="2"/>
          </rPr>
          <t>Totalt tryckfall sekundärsida i shuntgruppen och belastning exkl. rördragning.
Detta värde skall pumpen dimensioneras efter</t>
        </r>
      </text>
    </comment>
    <comment ref="J21" authorId="0">
      <text>
        <r>
          <rPr>
            <b/>
            <sz val="8"/>
            <rFont val="Tahoma"/>
            <family val="2"/>
          </rPr>
          <t>Kv värde totalt shuntgrupp primärt.</t>
        </r>
      </text>
    </comment>
    <comment ref="L21" authorId="0">
      <text>
        <r>
          <rPr>
            <b/>
            <sz val="8"/>
            <rFont val="Tahoma"/>
            <family val="2"/>
          </rPr>
          <t>Kv värde totalt shuntgrupp primärt.</t>
        </r>
      </text>
    </comment>
    <comment ref="N21" authorId="0">
      <text>
        <r>
          <rPr>
            <b/>
            <sz val="8"/>
            <rFont val="Tahoma"/>
            <family val="2"/>
          </rPr>
          <t>Kv värde totalt shuntgrupp sekundärt</t>
        </r>
      </text>
    </comment>
    <comment ref="C24" authorId="0">
      <text>
        <r>
          <rPr>
            <b/>
            <sz val="10"/>
            <rFont val="Tahoma"/>
            <family val="2"/>
          </rPr>
          <t>2-Vägs kyla/2-vägs värme = 220  
3-Vägs kyla/2-vägs värme = 320
3-Vägs kyla/3-vägs värme = 330
2-Vägs kyla/3-vägs värme = 230</t>
        </r>
      </text>
    </comment>
    <comment ref="D24" authorId="0">
      <text>
        <r>
          <rPr>
            <b/>
            <sz val="10"/>
            <rFont val="Tahoma"/>
            <family val="2"/>
          </rPr>
          <t>V, FÖR VÄRME
K, FÖR KYLA</t>
        </r>
      </text>
    </comment>
    <comment ref="F24" authorId="1">
      <text>
        <r>
          <rPr>
            <b/>
            <sz val="8"/>
            <rFont val="Tahoma"/>
            <family val="2"/>
          </rPr>
          <t>Shuntgruppens dimension kyla primär</t>
        </r>
      </text>
    </comment>
    <comment ref="G24" authorId="0">
      <text>
        <r>
          <rPr>
            <b/>
            <sz val="8"/>
            <rFont val="Tahoma"/>
            <family val="2"/>
          </rPr>
          <t>Shuntgruppens dimension värme primär</t>
        </r>
      </text>
    </comment>
    <comment ref="H24" authorId="0">
      <text>
        <r>
          <rPr>
            <b/>
            <sz val="8"/>
            <rFont val="Tahoma"/>
            <family val="2"/>
          </rPr>
          <t>Dimensionen på shuntens sekundärsida</t>
        </r>
      </text>
    </comment>
    <comment ref="J24" authorId="1">
      <text>
        <r>
          <rPr>
            <b/>
            <sz val="8"/>
            <rFont val="Tahoma"/>
            <family val="2"/>
          </rPr>
          <t>Kvs-värdet på vald styrventil primär kyla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Kvs-värdet på vald styrventil primär värme
</t>
        </r>
      </text>
    </comment>
    <comment ref="M24" authorId="1">
      <text>
        <r>
          <rPr>
            <b/>
            <sz val="8"/>
            <rFont val="Tahoma"/>
            <family val="2"/>
          </rPr>
          <t>Här lägger shuntab in betäckning på vald pump när dimensioneringen är klar.</t>
        </r>
      </text>
    </comment>
  </commentList>
</comments>
</file>

<file path=xl/sharedStrings.xml><?xml version="1.0" encoding="utf-8"?>
<sst xmlns="http://schemas.openxmlformats.org/spreadsheetml/2006/main" count="154" uniqueCount="122">
  <si>
    <r>
      <t xml:space="preserve">Preliminär dimensionering standardshuntgrupper utförande. </t>
    </r>
    <r>
      <rPr>
        <b/>
        <sz val="16"/>
        <rFont val="Arial"/>
        <family val="2"/>
      </rPr>
      <t>PERx2</t>
    </r>
  </si>
  <si>
    <t>Lista 1</t>
  </si>
  <si>
    <t>Lista 2</t>
  </si>
  <si>
    <t>Referens</t>
  </si>
  <si>
    <t>SHG-K/V</t>
  </si>
  <si>
    <t>Flöde</t>
  </si>
  <si>
    <t>Rör DN</t>
  </si>
  <si>
    <t>Styrventil</t>
  </si>
  <si>
    <t>PRIM</t>
  </si>
  <si>
    <t>SEK</t>
  </si>
  <si>
    <t>l/s</t>
  </si>
  <si>
    <t>mm</t>
  </si>
  <si>
    <t>DN (Kvs)</t>
  </si>
  <si>
    <t>Värme</t>
  </si>
  <si>
    <t>Kyla</t>
  </si>
  <si>
    <t>Värme/kyla</t>
  </si>
  <si>
    <t>0.02-0.08</t>
  </si>
  <si>
    <t>PERx2</t>
  </si>
  <si>
    <t>0,02-0,03</t>
  </si>
  <si>
    <t>15(0,25)</t>
  </si>
  <si>
    <t>0.08-0.18</t>
  </si>
  <si>
    <t>0,03-0,04</t>
  </si>
  <si>
    <t>15(0,4)</t>
  </si>
  <si>
    <t>Kvs värde</t>
  </si>
  <si>
    <t>0.18-0.30</t>
  </si>
  <si>
    <t>0.04-0.06</t>
  </si>
  <si>
    <t>15(0,63)</t>
  </si>
  <si>
    <t>MMA</t>
  </si>
  <si>
    <t>STAD/F</t>
  </si>
  <si>
    <t>DN</t>
  </si>
  <si>
    <t>SHG</t>
  </si>
  <si>
    <t>Balansventil</t>
  </si>
  <si>
    <t>Tryckfall</t>
  </si>
  <si>
    <t>kPa</t>
  </si>
  <si>
    <t>0.30-0.45</t>
  </si>
  <si>
    <t>0.07-0.11</t>
  </si>
  <si>
    <t>15(1,0)</t>
  </si>
  <si>
    <t>0.45-0.80</t>
  </si>
  <si>
    <t>0.10-0.17</t>
  </si>
  <si>
    <t>15(1,6)</t>
  </si>
  <si>
    <t>Dimension shuntgrupp</t>
  </si>
  <si>
    <t>0.80-1.00</t>
  </si>
  <si>
    <t>32x</t>
  </si>
  <si>
    <t>0.16-0.27</t>
  </si>
  <si>
    <t>15(2,5)</t>
  </si>
  <si>
    <t>Kv formel shuntgrupp</t>
  </si>
  <si>
    <t>Kvs</t>
  </si>
  <si>
    <t>1.00-1.20</t>
  </si>
  <si>
    <t>0.25-0.44</t>
  </si>
  <si>
    <t>15(4,0)</t>
  </si>
  <si>
    <t>Tryckfall SHG exkl. styrventil</t>
  </si>
  <si>
    <t>1.20-1.70</t>
  </si>
  <si>
    <t>40x</t>
  </si>
  <si>
    <t>0.40-0.69</t>
  </si>
  <si>
    <t>20(6,3)</t>
  </si>
  <si>
    <t>1.70-2.40</t>
  </si>
  <si>
    <t>0.64-1.10</t>
  </si>
  <si>
    <t>25(10)</t>
  </si>
  <si>
    <t>Beräkning Kv-värde Styrventil</t>
  </si>
  <si>
    <t>KV</t>
  </si>
  <si>
    <t>Välj pump</t>
  </si>
  <si>
    <t>2.00-3.00</t>
  </si>
  <si>
    <t>50x</t>
  </si>
  <si>
    <t>1.00-1.75</t>
  </si>
  <si>
    <t>32(16)</t>
  </si>
  <si>
    <t>Vald styrventil Kvs-värde</t>
  </si>
  <si>
    <t>KVS</t>
  </si>
  <si>
    <t>3.00-4.50</t>
  </si>
  <si>
    <t>1.60-2.70</t>
  </si>
  <si>
    <t>40(25)</t>
  </si>
  <si>
    <t>Tryckfall vald styrventil</t>
  </si>
  <si>
    <t>4.50-6.00</t>
  </si>
  <si>
    <t>2.50-4.40</t>
  </si>
  <si>
    <t>50(40)</t>
  </si>
  <si>
    <t>6.00-10,0</t>
  </si>
  <si>
    <t>3.10-5.40</t>
  </si>
  <si>
    <t>65(49)</t>
  </si>
  <si>
    <t>Temperatur in/ut</t>
  </si>
  <si>
    <t>60-30</t>
  </si>
  <si>
    <t>19-26</t>
  </si>
  <si>
    <t>10,0-16,0</t>
  </si>
  <si>
    <t>4.90-8.50</t>
  </si>
  <si>
    <t>80(78)</t>
  </si>
  <si>
    <t>16,0-22,0</t>
  </si>
  <si>
    <t>7.90-13.5</t>
  </si>
  <si>
    <t>100(124)</t>
  </si>
  <si>
    <t>Totalt tryckfall shuntgrupp</t>
  </si>
  <si>
    <t>12.6-22,0</t>
  </si>
  <si>
    <t>125(200)</t>
  </si>
  <si>
    <t>Kv värde shuntgrupp</t>
  </si>
  <si>
    <t>Kv</t>
  </si>
  <si>
    <t>Shuntkod</t>
  </si>
  <si>
    <t>Lista 3</t>
  </si>
  <si>
    <t>K</t>
  </si>
  <si>
    <t>R</t>
  </si>
  <si>
    <t>Pump</t>
  </si>
  <si>
    <t>Nr.</t>
  </si>
  <si>
    <t>Fritext:</t>
  </si>
  <si>
    <t>Shuntab väljer</t>
  </si>
  <si>
    <t>Våt-pump</t>
  </si>
  <si>
    <t>Torr-pump</t>
  </si>
  <si>
    <t>Frekvensstyrd</t>
  </si>
  <si>
    <t>Övrigt</t>
  </si>
  <si>
    <t>utan pump</t>
  </si>
  <si>
    <t>Större flöden, högre tryckfall eller</t>
  </si>
  <si>
    <t xml:space="preserve">andra önskemål på shuntgrupper eller </t>
  </si>
  <si>
    <t>ingående komponenter. Kontakta Shuntab</t>
  </si>
  <si>
    <t>Rätt till ändringar förbehålls</t>
  </si>
  <si>
    <t>Skicka detta till</t>
  </si>
  <si>
    <t>Shuntab Sverige AB</t>
  </si>
  <si>
    <t>Södravägen 64</t>
  </si>
  <si>
    <t>Artistvägen 8</t>
  </si>
  <si>
    <t>392 45 Kalmar</t>
  </si>
  <si>
    <t>121 35 Stockholm</t>
  </si>
  <si>
    <t>tel. 0480-49 17 50</t>
  </si>
  <si>
    <t>tel. 08-640 25 04</t>
  </si>
  <si>
    <t>fax. 0480-49 17 40</t>
  </si>
  <si>
    <t>fax. 08-640 25 05</t>
  </si>
  <si>
    <t>bebben@shuntab.se</t>
  </si>
  <si>
    <t>ola@shuntab.se</t>
  </si>
  <si>
    <t>Skype: shuntabbebben</t>
  </si>
  <si>
    <t>Skype: shunta-ola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</si>
</sst>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color indexed="9"/>
      <name val="Arial"/>
      <family val="2"/>
    </font>
    <font>
      <b/>
      <sz val="16"/>
      <color indexed="17"/>
      <name val="Arial"/>
      <family val="2"/>
    </font>
    <font>
      <sz val="16"/>
      <color indexed="36"/>
      <name val="Arial"/>
      <family val="2"/>
    </font>
    <font>
      <b/>
      <sz val="14"/>
      <name val="Arial"/>
      <family val="2"/>
    </font>
    <font>
      <sz val="16"/>
      <color indexed="17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57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6"/>
      <color theme="7" tint="-0.24997000396251678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0" fontId="18" fillId="33" borderId="14" xfId="0" applyFont="1" applyFill="1" applyBorder="1" applyAlignment="1" applyProtection="1">
      <alignment horizontal="center"/>
      <protection hidden="1"/>
    </xf>
    <xf numFmtId="0" fontId="18" fillId="33" borderId="15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2" fillId="0" borderId="10" xfId="0" applyFont="1" applyBorder="1" applyAlignment="1" applyProtection="1">
      <alignment horizontal="center"/>
      <protection hidden="1"/>
    </xf>
    <xf numFmtId="0" fontId="22" fillId="0" borderId="12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18" fillId="33" borderId="16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right"/>
      <protection hidden="1"/>
    </xf>
    <xf numFmtId="0" fontId="18" fillId="33" borderId="17" xfId="0" applyFont="1" applyFill="1" applyBorder="1" applyAlignment="1" applyProtection="1">
      <alignment horizontal="right"/>
      <protection hidden="1"/>
    </xf>
    <xf numFmtId="0" fontId="24" fillId="34" borderId="10" xfId="0" applyFont="1" applyFill="1" applyBorder="1" applyAlignment="1" applyProtection="1">
      <alignment horizontal="center"/>
      <protection locked="0"/>
    </xf>
    <xf numFmtId="0" fontId="24" fillId="34" borderId="11" xfId="0" applyFont="1" applyFill="1" applyBorder="1" applyAlignment="1" applyProtection="1">
      <alignment horizontal="center"/>
      <protection locked="0"/>
    </xf>
    <xf numFmtId="0" fontId="24" fillId="34" borderId="12" xfId="0" applyFont="1" applyFill="1" applyBorder="1" applyAlignment="1" applyProtection="1">
      <alignment horizontal="center"/>
      <protection locked="0"/>
    </xf>
    <xf numFmtId="0" fontId="18" fillId="33" borderId="17" xfId="0" applyFont="1" applyFill="1" applyBorder="1" applyAlignment="1" applyProtection="1">
      <alignment/>
      <protection hidden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/>
    </xf>
    <xf numFmtId="0" fontId="21" fillId="33" borderId="16" xfId="0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horizontal="center"/>
      <protection hidden="1"/>
    </xf>
    <xf numFmtId="0" fontId="18" fillId="33" borderId="0" xfId="0" applyFont="1" applyFill="1" applyBorder="1" applyAlignment="1" applyProtection="1">
      <alignment/>
      <protection hidden="1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1" fillId="33" borderId="16" xfId="0" applyFont="1" applyFill="1" applyBorder="1" applyAlignment="1" applyProtection="1">
      <alignment horizontal="center"/>
      <protection hidden="1"/>
    </xf>
    <xf numFmtId="0" fontId="25" fillId="33" borderId="0" xfId="0" applyFont="1" applyFill="1" applyBorder="1" applyAlignment="1" applyProtection="1">
      <alignment horizontal="center"/>
      <protection hidden="1"/>
    </xf>
    <xf numFmtId="0" fontId="26" fillId="33" borderId="0" xfId="0" applyFont="1" applyFill="1" applyBorder="1" applyAlignment="1" applyProtection="1">
      <alignment/>
      <protection hidden="1"/>
    </xf>
    <xf numFmtId="0" fontId="20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/>
    </xf>
    <xf numFmtId="0" fontId="23" fillId="0" borderId="26" xfId="0" applyFont="1" applyBorder="1" applyAlignment="1">
      <alignment horizontal="center" vertical="center" textRotation="90"/>
    </xf>
    <xf numFmtId="2" fontId="19" fillId="34" borderId="27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left"/>
      <protection hidden="1"/>
    </xf>
    <xf numFmtId="0" fontId="18" fillId="33" borderId="17" xfId="0" applyFont="1" applyFill="1" applyBorder="1" applyAlignment="1" applyProtection="1">
      <alignment horizontal="left"/>
      <protection hidden="1"/>
    </xf>
    <xf numFmtId="0" fontId="20" fillId="0" borderId="28" xfId="0" applyFont="1" applyBorder="1" applyAlignment="1">
      <alignment horizontal="center" vertical="center" textRotation="90"/>
    </xf>
    <xf numFmtId="0" fontId="23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 textRotation="90"/>
    </xf>
    <xf numFmtId="0" fontId="58" fillId="0" borderId="0" xfId="0" applyFont="1" applyBorder="1" applyAlignment="1" applyProtection="1">
      <alignment horizontal="center" vertical="center"/>
      <protection hidden="1"/>
    </xf>
    <xf numFmtId="0" fontId="18" fillId="33" borderId="16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center"/>
      <protection hidden="1"/>
    </xf>
    <xf numFmtId="0" fontId="58" fillId="0" borderId="0" xfId="0" applyFont="1" applyBorder="1" applyAlignment="1">
      <alignment horizontal="center"/>
    </xf>
    <xf numFmtId="0" fontId="19" fillId="34" borderId="27" xfId="0" applyFont="1" applyFill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/>
      <protection hidden="1"/>
    </xf>
    <xf numFmtId="0" fontId="58" fillId="0" borderId="0" xfId="0" applyFont="1" applyAlignment="1" applyProtection="1">
      <alignment horizontal="center"/>
      <protection hidden="1"/>
    </xf>
    <xf numFmtId="0" fontId="21" fillId="33" borderId="16" xfId="0" applyFont="1" applyFill="1" applyBorder="1" applyAlignment="1" applyProtection="1">
      <alignment horizontal="right"/>
      <protection hidden="1"/>
    </xf>
    <xf numFmtId="0" fontId="21" fillId="33" borderId="0" xfId="0" applyFont="1" applyFill="1" applyBorder="1" applyAlignment="1" applyProtection="1">
      <alignment horizontal="right"/>
      <protection hidden="1"/>
    </xf>
    <xf numFmtId="0" fontId="21" fillId="33" borderId="17" xfId="0" applyFont="1" applyFill="1" applyBorder="1" applyAlignment="1" applyProtection="1">
      <alignment horizontal="right"/>
      <protection hidden="1"/>
    </xf>
    <xf numFmtId="0" fontId="21" fillId="34" borderId="27" xfId="0" applyFont="1" applyFill="1" applyBorder="1" applyAlignment="1" applyProtection="1">
      <alignment horizontal="center"/>
      <protection locked="0"/>
    </xf>
    <xf numFmtId="0" fontId="27" fillId="33" borderId="16" xfId="0" applyFont="1" applyFill="1" applyBorder="1" applyAlignment="1" applyProtection="1">
      <alignment horizontal="left"/>
      <protection hidden="1"/>
    </xf>
    <xf numFmtId="0" fontId="27" fillId="33" borderId="0" xfId="0" applyFont="1" applyFill="1" applyBorder="1" applyAlignment="1" applyProtection="1">
      <alignment horizontal="right"/>
      <protection hidden="1"/>
    </xf>
    <xf numFmtId="164" fontId="27" fillId="33" borderId="0" xfId="0" applyNumberFormat="1" applyFont="1" applyFill="1" applyBorder="1" applyAlignment="1" applyProtection="1">
      <alignment horizontal="center"/>
      <protection hidden="1"/>
    </xf>
    <xf numFmtId="0" fontId="27" fillId="33" borderId="0" xfId="0" applyFont="1" applyFill="1" applyBorder="1" applyAlignment="1" applyProtection="1">
      <alignment horizontal="left"/>
      <protection hidden="1"/>
    </xf>
    <xf numFmtId="0" fontId="27" fillId="33" borderId="17" xfId="0" applyFont="1" applyFill="1" applyBorder="1" applyAlignment="1" applyProtection="1">
      <alignment horizontal="left"/>
      <protection hidden="1"/>
    </xf>
    <xf numFmtId="0" fontId="18" fillId="33" borderId="29" xfId="0" applyFont="1" applyFill="1" applyBorder="1" applyAlignment="1" applyProtection="1">
      <alignment horizontal="right"/>
      <protection hidden="1"/>
    </xf>
    <xf numFmtId="164" fontId="18" fillId="33" borderId="30" xfId="0" applyNumberFormat="1" applyFont="1" applyFill="1" applyBorder="1" applyAlignment="1" applyProtection="1">
      <alignment horizontal="center"/>
      <protection hidden="1"/>
    </xf>
    <xf numFmtId="164" fontId="18" fillId="33" borderId="31" xfId="0" applyNumberFormat="1" applyFont="1" applyFill="1" applyBorder="1" applyAlignment="1" applyProtection="1">
      <alignment horizontal="center"/>
      <protection hidden="1"/>
    </xf>
    <xf numFmtId="0" fontId="18" fillId="35" borderId="0" xfId="0" applyFont="1" applyFill="1" applyBorder="1" applyAlignment="1" applyProtection="1">
      <alignment/>
      <protection hidden="1"/>
    </xf>
    <xf numFmtId="1" fontId="28" fillId="33" borderId="0" xfId="0" applyNumberFormat="1" applyFont="1" applyFill="1" applyBorder="1" applyAlignment="1" applyProtection="1">
      <alignment horizontal="center"/>
      <protection hidden="1"/>
    </xf>
    <xf numFmtId="0" fontId="22" fillId="33" borderId="16" xfId="0" applyFont="1" applyFill="1" applyBorder="1" applyAlignment="1" applyProtection="1">
      <alignment horizontal="right"/>
      <protection hidden="1"/>
    </xf>
    <xf numFmtId="0" fontId="22" fillId="33" borderId="0" xfId="0" applyFont="1" applyFill="1" applyBorder="1" applyAlignment="1" applyProtection="1">
      <alignment horizontal="right"/>
      <protection hidden="1"/>
    </xf>
    <xf numFmtId="0" fontId="22" fillId="33" borderId="17" xfId="0" applyFont="1" applyFill="1" applyBorder="1" applyAlignment="1" applyProtection="1">
      <alignment horizontal="right"/>
      <protection hidden="1"/>
    </xf>
    <xf numFmtId="0" fontId="22" fillId="34" borderId="27" xfId="0" applyFont="1" applyFill="1" applyBorder="1" applyAlignment="1" applyProtection="1">
      <alignment horizontal="center"/>
      <protection locked="0"/>
    </xf>
    <xf numFmtId="0" fontId="28" fillId="34" borderId="27" xfId="0" applyFont="1" applyFill="1" applyBorder="1" applyAlignment="1" applyProtection="1">
      <alignment horizontal="center"/>
      <protection locked="0"/>
    </xf>
    <xf numFmtId="164" fontId="18" fillId="33" borderId="32" xfId="0" applyNumberFormat="1" applyFont="1" applyFill="1" applyBorder="1" applyAlignment="1" applyProtection="1">
      <alignment horizontal="center"/>
      <protection hidden="1"/>
    </xf>
    <xf numFmtId="164" fontId="18" fillId="35" borderId="0" xfId="0" applyNumberFormat="1" applyFont="1" applyFill="1" applyBorder="1" applyAlignment="1" applyProtection="1">
      <alignment horizontal="center"/>
      <protection hidden="1"/>
    </xf>
    <xf numFmtId="0" fontId="20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164" fontId="18" fillId="33" borderId="0" xfId="0" applyNumberFormat="1" applyFont="1" applyFill="1" applyBorder="1" applyAlignment="1" applyProtection="1">
      <alignment horizontal="center"/>
      <protection hidden="1"/>
    </xf>
    <xf numFmtId="2" fontId="18" fillId="33" borderId="0" xfId="0" applyNumberFormat="1" applyFont="1" applyFill="1" applyBorder="1" applyAlignment="1" applyProtection="1">
      <alignment horizontal="center"/>
      <protection hidden="1"/>
    </xf>
    <xf numFmtId="49" fontId="20" fillId="0" borderId="24" xfId="0" applyNumberFormat="1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9" fillId="33" borderId="16" xfId="0" applyFont="1" applyFill="1" applyBorder="1" applyAlignment="1" applyProtection="1">
      <alignment horizontal="right"/>
      <protection hidden="1"/>
    </xf>
    <xf numFmtId="0" fontId="19" fillId="33" borderId="0" xfId="0" applyFont="1" applyFill="1" applyBorder="1" applyAlignment="1" applyProtection="1">
      <alignment horizontal="right"/>
      <protection hidden="1"/>
    </xf>
    <xf numFmtId="0" fontId="19" fillId="33" borderId="17" xfId="0" applyFont="1" applyFill="1" applyBorder="1" applyAlignment="1" applyProtection="1">
      <alignment horizontal="right"/>
      <protection hidden="1"/>
    </xf>
    <xf numFmtId="49" fontId="19" fillId="36" borderId="27" xfId="0" applyNumberFormat="1" applyFont="1" applyFill="1" applyBorder="1" applyAlignment="1" applyProtection="1">
      <alignment horizontal="center"/>
      <protection hidden="1"/>
    </xf>
    <xf numFmtId="49" fontId="19" fillId="35" borderId="0" xfId="0" applyNumberFormat="1" applyFont="1" applyFill="1" applyBorder="1" applyAlignment="1" applyProtection="1">
      <alignment horizontal="center"/>
      <protection hidden="1"/>
    </xf>
    <xf numFmtId="0" fontId="19" fillId="36" borderId="27" xfId="0" applyFont="1" applyFill="1" applyBorder="1" applyAlignment="1" applyProtection="1">
      <alignment horizontal="center"/>
      <protection hidden="1"/>
    </xf>
    <xf numFmtId="0" fontId="21" fillId="0" borderId="21" xfId="0" applyFont="1" applyBorder="1" applyAlignment="1">
      <alignment horizontal="center"/>
    </xf>
    <xf numFmtId="0" fontId="20" fillId="0" borderId="35" xfId="0" applyFont="1" applyBorder="1" applyAlignment="1">
      <alignment horizontal="center" vertical="center" textRotation="90"/>
    </xf>
    <xf numFmtId="164" fontId="18" fillId="33" borderId="27" xfId="0" applyNumberFormat="1" applyFont="1" applyFill="1" applyBorder="1" applyAlignment="1" applyProtection="1">
      <alignment horizontal="center"/>
      <protection hidden="1"/>
    </xf>
    <xf numFmtId="164" fontId="18" fillId="33" borderId="36" xfId="0" applyNumberFormat="1" applyFont="1" applyFill="1" applyBorder="1" applyAlignment="1" applyProtection="1">
      <alignment horizontal="center"/>
      <protection hidden="1"/>
    </xf>
    <xf numFmtId="0" fontId="23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35" xfId="0" applyFont="1" applyBorder="1" applyAlignment="1">
      <alignment horizontal="center" vertical="center" textRotation="90"/>
    </xf>
    <xf numFmtId="0" fontId="18" fillId="35" borderId="16" xfId="0" applyFont="1" applyFill="1" applyBorder="1" applyAlignment="1" applyProtection="1">
      <alignment/>
      <protection hidden="1"/>
    </xf>
    <xf numFmtId="0" fontId="18" fillId="35" borderId="17" xfId="0" applyFont="1" applyFill="1" applyBorder="1" applyAlignment="1" applyProtection="1">
      <alignment/>
      <protection hidden="1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textRotation="90"/>
    </xf>
    <xf numFmtId="0" fontId="18" fillId="33" borderId="37" xfId="0" applyFont="1" applyFill="1" applyBorder="1" applyAlignment="1" applyProtection="1">
      <alignment horizontal="center"/>
      <protection hidden="1"/>
    </xf>
    <xf numFmtId="0" fontId="18" fillId="33" borderId="38" xfId="0" applyFont="1" applyFill="1" applyBorder="1" applyAlignment="1" applyProtection="1">
      <alignment horizontal="center"/>
      <protection hidden="1"/>
    </xf>
    <xf numFmtId="0" fontId="28" fillId="0" borderId="10" xfId="0" applyFont="1" applyBorder="1" applyAlignment="1" applyProtection="1">
      <alignment horizontal="center"/>
      <protection hidden="1"/>
    </xf>
    <xf numFmtId="0" fontId="28" fillId="0" borderId="11" xfId="0" applyFont="1" applyBorder="1" applyAlignment="1" applyProtection="1">
      <alignment horizontal="center"/>
      <protection hidden="1"/>
    </xf>
    <xf numFmtId="0" fontId="28" fillId="0" borderId="12" xfId="0" applyFont="1" applyBorder="1" applyAlignment="1" applyProtection="1">
      <alignment horizontal="center"/>
      <protection hidden="1"/>
    </xf>
    <xf numFmtId="0" fontId="18" fillId="35" borderId="24" xfId="0" applyFont="1" applyFill="1" applyBorder="1" applyAlignment="1" applyProtection="1">
      <alignment horizontal="right"/>
      <protection hidden="1"/>
    </xf>
    <xf numFmtId="0" fontId="19" fillId="34" borderId="30" xfId="0" applyFont="1" applyFill="1" applyBorder="1" applyAlignment="1" applyProtection="1">
      <alignment horizontal="center"/>
      <protection locked="0"/>
    </xf>
    <xf numFmtId="0" fontId="19" fillId="34" borderId="30" xfId="0" applyFont="1" applyFill="1" applyBorder="1" applyAlignment="1" applyProtection="1">
      <alignment/>
      <protection locked="0"/>
    </xf>
    <xf numFmtId="0" fontId="18" fillId="33" borderId="30" xfId="0" applyFont="1" applyFill="1" applyBorder="1" applyAlignment="1" applyProtection="1">
      <alignment/>
      <protection hidden="1"/>
    </xf>
    <xf numFmtId="0" fontId="18" fillId="0" borderId="30" xfId="0" applyFont="1" applyBorder="1" applyAlignment="1" applyProtection="1">
      <alignment/>
      <protection hidden="1"/>
    </xf>
    <xf numFmtId="0" fontId="18" fillId="33" borderId="30" xfId="0" applyFont="1" applyFill="1" applyBorder="1" applyAlignment="1" applyProtection="1">
      <alignment horizontal="center"/>
      <protection hidden="1"/>
    </xf>
    <xf numFmtId="0" fontId="18" fillId="33" borderId="30" xfId="0" applyFont="1" applyFill="1" applyBorder="1" applyAlignment="1" applyProtection="1">
      <alignment horizontal="right"/>
      <protection hidden="1"/>
    </xf>
    <xf numFmtId="2" fontId="59" fillId="33" borderId="30" xfId="0" applyNumberFormat="1" applyFont="1" applyFill="1" applyBorder="1" applyAlignment="1" applyProtection="1">
      <alignment horizontal="left"/>
      <protection hidden="1"/>
    </xf>
    <xf numFmtId="2" fontId="18" fillId="0" borderId="39" xfId="0" applyNumberFormat="1" applyFont="1" applyFill="1" applyBorder="1" applyAlignment="1" applyProtection="1">
      <alignment horizontal="left"/>
      <protection hidden="1"/>
    </xf>
    <xf numFmtId="2" fontId="18" fillId="0" borderId="40" xfId="0" applyNumberFormat="1" applyFont="1" applyFill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0" fontId="28" fillId="0" borderId="41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2" fontId="18" fillId="33" borderId="0" xfId="0" applyNumberFormat="1" applyFont="1" applyFill="1" applyBorder="1" applyAlignment="1" applyProtection="1">
      <alignment/>
      <protection hidden="1"/>
    </xf>
    <xf numFmtId="0" fontId="28" fillId="0" borderId="42" xfId="0" applyFont="1" applyBorder="1" applyAlignment="1" applyProtection="1">
      <alignment horizontal="center"/>
      <protection hidden="1"/>
    </xf>
    <xf numFmtId="0" fontId="18" fillId="0" borderId="43" xfId="0" applyFont="1" applyBorder="1" applyAlignment="1" applyProtection="1">
      <alignment/>
      <protection hidden="1"/>
    </xf>
    <xf numFmtId="0" fontId="18" fillId="0" borderId="44" xfId="0" applyFont="1" applyBorder="1" applyAlignment="1" applyProtection="1">
      <alignment/>
      <protection hidden="1"/>
    </xf>
    <xf numFmtId="0" fontId="18" fillId="0" borderId="45" xfId="0" applyFont="1" applyBorder="1" applyAlignment="1" applyProtection="1">
      <alignment/>
      <protection hidden="1"/>
    </xf>
    <xf numFmtId="49" fontId="30" fillId="36" borderId="13" xfId="0" applyNumberFormat="1" applyFont="1" applyFill="1" applyBorder="1" applyAlignment="1" applyProtection="1">
      <alignment horizontal="left" vertical="top" wrapText="1"/>
      <protection locked="0"/>
    </xf>
    <xf numFmtId="49" fontId="30" fillId="36" borderId="14" xfId="0" applyNumberFormat="1" applyFont="1" applyFill="1" applyBorder="1" applyAlignment="1" applyProtection="1">
      <alignment horizontal="left" vertical="top" wrapText="1"/>
      <protection locked="0"/>
    </xf>
    <xf numFmtId="49" fontId="30" fillId="36" borderId="15" xfId="0" applyNumberFormat="1" applyFont="1" applyFill="1" applyBorder="1" applyAlignment="1" applyProtection="1">
      <alignment horizontal="left" vertical="top" wrapText="1"/>
      <protection locked="0"/>
    </xf>
    <xf numFmtId="0" fontId="31" fillId="0" borderId="46" xfId="0" applyFont="1" applyFill="1" applyBorder="1" applyAlignment="1">
      <alignment horizontal="left"/>
    </xf>
    <xf numFmtId="0" fontId="31" fillId="0" borderId="47" xfId="0" applyFont="1" applyFill="1" applyBorder="1" applyAlignment="1">
      <alignment horizontal="left"/>
    </xf>
    <xf numFmtId="0" fontId="31" fillId="0" borderId="48" xfId="0" applyFont="1" applyFill="1" applyBorder="1" applyAlignment="1">
      <alignment horizontal="left"/>
    </xf>
    <xf numFmtId="49" fontId="30" fillId="36" borderId="16" xfId="0" applyNumberFormat="1" applyFont="1" applyFill="1" applyBorder="1" applyAlignment="1" applyProtection="1">
      <alignment horizontal="left" vertical="top" wrapText="1"/>
      <protection locked="0"/>
    </xf>
    <xf numFmtId="49" fontId="30" fillId="36" borderId="0" xfId="0" applyNumberFormat="1" applyFont="1" applyFill="1" applyBorder="1" applyAlignment="1" applyProtection="1">
      <alignment horizontal="left" vertical="top" wrapText="1"/>
      <protection locked="0"/>
    </xf>
    <xf numFmtId="49" fontId="30" fillId="36" borderId="17" xfId="0" applyNumberFormat="1" applyFont="1" applyFill="1" applyBorder="1" applyAlignment="1" applyProtection="1">
      <alignment horizontal="left" vertical="top" wrapText="1"/>
      <protection locked="0"/>
    </xf>
    <xf numFmtId="0" fontId="28" fillId="0" borderId="49" xfId="0" applyFont="1" applyBorder="1" applyAlignment="1" applyProtection="1">
      <alignment horizontal="center"/>
      <protection hidden="1"/>
    </xf>
    <xf numFmtId="0" fontId="31" fillId="0" borderId="50" xfId="0" applyFont="1" applyFill="1" applyBorder="1" applyAlignment="1">
      <alignment horizontal="left"/>
    </xf>
    <xf numFmtId="0" fontId="31" fillId="0" borderId="51" xfId="0" applyFont="1" applyFill="1" applyBorder="1" applyAlignment="1">
      <alignment horizontal="left"/>
    </xf>
    <xf numFmtId="0" fontId="31" fillId="0" borderId="52" xfId="0" applyFont="1" applyFill="1" applyBorder="1" applyAlignment="1">
      <alignment horizontal="left"/>
    </xf>
    <xf numFmtId="49" fontId="30" fillId="36" borderId="43" xfId="0" applyNumberFormat="1" applyFont="1" applyFill="1" applyBorder="1" applyAlignment="1" applyProtection="1">
      <alignment horizontal="left" vertical="top" wrapText="1"/>
      <protection locked="0"/>
    </xf>
    <xf numFmtId="49" fontId="30" fillId="36" borderId="44" xfId="0" applyNumberFormat="1" applyFont="1" applyFill="1" applyBorder="1" applyAlignment="1" applyProtection="1">
      <alignment horizontal="left" vertical="top" wrapText="1"/>
      <protection locked="0"/>
    </xf>
    <xf numFmtId="49" fontId="30" fillId="36" borderId="45" xfId="0" applyNumberFormat="1" applyFont="1" applyFill="1" applyBorder="1" applyAlignment="1" applyProtection="1">
      <alignment horizontal="left" vertical="top" wrapText="1"/>
      <protection locked="0"/>
    </xf>
    <xf numFmtId="0" fontId="19" fillId="33" borderId="16" xfId="0" applyFont="1" applyFill="1" applyBorder="1" applyAlignment="1" applyProtection="1">
      <alignment horizontal="right"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31" fillId="0" borderId="53" xfId="0" applyFont="1" applyFill="1" applyBorder="1" applyAlignment="1">
      <alignment horizontal="left"/>
    </xf>
    <xf numFmtId="0" fontId="31" fillId="0" borderId="54" xfId="0" applyFont="1" applyFill="1" applyBorder="1" applyAlignment="1">
      <alignment horizontal="left"/>
    </xf>
    <xf numFmtId="0" fontId="31" fillId="0" borderId="55" xfId="0" applyFont="1" applyFill="1" applyBorder="1" applyAlignment="1">
      <alignment horizontal="left"/>
    </xf>
    <xf numFmtId="0" fontId="18" fillId="33" borderId="16" xfId="0" applyFont="1" applyFill="1" applyBorder="1" applyAlignment="1" applyProtection="1">
      <alignment/>
      <protection hidden="1"/>
    </xf>
    <xf numFmtId="0" fontId="31" fillId="0" borderId="16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31" fillId="0" borderId="0" xfId="0" applyFont="1" applyFill="1" applyBorder="1" applyAlignment="1">
      <alignment/>
    </xf>
    <xf numFmtId="0" fontId="31" fillId="0" borderId="17" xfId="0" applyFont="1" applyBorder="1" applyAlignment="1" applyProtection="1">
      <alignment/>
      <protection hidden="1"/>
    </xf>
    <xf numFmtId="0" fontId="31" fillId="0" borderId="43" xfId="0" applyFont="1" applyBorder="1" applyAlignment="1" applyProtection="1">
      <alignment/>
      <protection hidden="1"/>
    </xf>
    <xf numFmtId="0" fontId="31" fillId="0" borderId="44" xfId="0" applyFont="1" applyBorder="1" applyAlignment="1" applyProtection="1">
      <alignment/>
      <protection hidden="1"/>
    </xf>
    <xf numFmtId="0" fontId="31" fillId="0" borderId="45" xfId="0" applyFont="1" applyBorder="1" applyAlignment="1" applyProtection="1">
      <alignment/>
      <protection hidden="1"/>
    </xf>
    <xf numFmtId="0" fontId="18" fillId="33" borderId="43" xfId="0" applyFont="1" applyFill="1" applyBorder="1" applyAlignment="1" applyProtection="1">
      <alignment/>
      <protection hidden="1"/>
    </xf>
    <xf numFmtId="0" fontId="21" fillId="33" borderId="44" xfId="0" applyFont="1" applyFill="1" applyBorder="1" applyAlignment="1" applyProtection="1">
      <alignment/>
      <protection hidden="1"/>
    </xf>
    <xf numFmtId="0" fontId="18" fillId="33" borderId="44" xfId="0" applyFont="1" applyFill="1" applyBorder="1" applyAlignment="1" applyProtection="1">
      <alignment/>
      <protection hidden="1"/>
    </xf>
    <xf numFmtId="0" fontId="32" fillId="33" borderId="44" xfId="0" applyFont="1" applyFill="1" applyBorder="1" applyAlignment="1" applyProtection="1">
      <alignment/>
      <protection hidden="1"/>
    </xf>
    <xf numFmtId="0" fontId="18" fillId="33" borderId="45" xfId="0" applyFont="1" applyFill="1" applyBorder="1" applyAlignment="1" applyProtection="1">
      <alignment/>
      <protection hidden="1"/>
    </xf>
    <xf numFmtId="0" fontId="18" fillId="0" borderId="14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56" xfId="0" applyFont="1" applyBorder="1" applyAlignment="1" applyProtection="1">
      <alignment/>
      <protection hidden="1"/>
    </xf>
    <xf numFmtId="0" fontId="18" fillId="0" borderId="57" xfId="0" applyFont="1" applyBorder="1" applyAlignment="1" applyProtection="1">
      <alignment/>
      <protection hidden="1"/>
    </xf>
    <xf numFmtId="0" fontId="18" fillId="0" borderId="58" xfId="0" applyFont="1" applyBorder="1" applyAlignment="1" applyProtection="1">
      <alignment/>
      <protection hidden="1"/>
    </xf>
    <xf numFmtId="0" fontId="33" fillId="0" borderId="59" xfId="0" applyFont="1" applyBorder="1" applyAlignment="1" applyProtection="1">
      <alignment/>
      <protection hidden="1"/>
    </xf>
    <xf numFmtId="0" fontId="18" fillId="0" borderId="29" xfId="0" applyFont="1" applyBorder="1" applyAlignment="1" applyProtection="1">
      <alignment/>
      <protection hidden="1"/>
    </xf>
    <xf numFmtId="0" fontId="18" fillId="0" borderId="59" xfId="0" applyFont="1" applyBorder="1" applyAlignment="1" applyProtection="1">
      <alignment/>
      <protection hidden="1"/>
    </xf>
    <xf numFmtId="0" fontId="34" fillId="0" borderId="59" xfId="0" applyFont="1" applyBorder="1" applyAlignment="1" applyProtection="1">
      <alignment/>
      <protection hidden="1"/>
    </xf>
    <xf numFmtId="0" fontId="36" fillId="0" borderId="59" xfId="44" applyFont="1" applyBorder="1" applyAlignment="1" applyProtection="1">
      <alignment/>
      <protection hidden="1"/>
    </xf>
    <xf numFmtId="0" fontId="18" fillId="0" borderId="60" xfId="0" applyFont="1" applyBorder="1" applyAlignment="1" applyProtection="1">
      <alignment/>
      <protection hidden="1"/>
    </xf>
    <xf numFmtId="0" fontId="18" fillId="0" borderId="38" xfId="0" applyFont="1" applyBorder="1" applyAlignment="1" applyProtection="1">
      <alignment/>
      <protection hidden="1"/>
    </xf>
    <xf numFmtId="0" fontId="18" fillId="0" borderId="61" xfId="0" applyFont="1" applyBorder="1" applyAlignment="1" applyProtection="1">
      <alignment/>
      <protection hidden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28</xdr:row>
      <xdr:rowOff>85725</xdr:rowOff>
    </xdr:from>
    <xdr:to>
      <xdr:col>9</xdr:col>
      <xdr:colOff>200025</xdr:colOff>
      <xdr:row>37</xdr:row>
      <xdr:rowOff>47625</xdr:rowOff>
    </xdr:to>
    <xdr:pic>
      <xdr:nvPicPr>
        <xdr:cNvPr id="1" name="Bildobjekt 1" descr="PERx2 22 6 rör uppåt hög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7077075"/>
          <a:ext cx="27813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133350</xdr:rowOff>
    </xdr:from>
    <xdr:to>
      <xdr:col>13</xdr:col>
      <xdr:colOff>1057275</xdr:colOff>
      <xdr:row>37</xdr:row>
      <xdr:rowOff>9525</xdr:rowOff>
    </xdr:to>
    <xdr:pic>
      <xdr:nvPicPr>
        <xdr:cNvPr id="2" name="Bildobjekt 2" descr="PERx2 320 höger shuntbil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7124700"/>
          <a:ext cx="26670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bben@shuntab.se" TargetMode="External" /><Relationship Id="rId2" Type="http://schemas.openxmlformats.org/officeDocument/2006/relationships/hyperlink" Target="mailto:ola@shuntab.s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01"/>
  <sheetViews>
    <sheetView tabSelected="1" zoomScalePageLayoutView="0" workbookViewId="0" topLeftCell="A1">
      <selection activeCell="J3" sqref="J3:N3"/>
    </sheetView>
  </sheetViews>
  <sheetFormatPr defaultColWidth="9.140625" defaultRowHeight="19.5" customHeight="1"/>
  <cols>
    <col min="1" max="1" width="3.57421875" style="4" customWidth="1"/>
    <col min="2" max="2" width="17.421875" style="4" customWidth="1"/>
    <col min="3" max="3" width="6.421875" style="4" bestFit="1" customWidth="1"/>
    <col min="4" max="4" width="3.7109375" style="4" bestFit="1" customWidth="1"/>
    <col min="5" max="5" width="6.00390625" style="4" bestFit="1" customWidth="1"/>
    <col min="6" max="8" width="4.7109375" style="4" bestFit="1" customWidth="1"/>
    <col min="9" max="9" width="4.57421875" style="4" customWidth="1"/>
    <col min="10" max="10" width="11.8515625" style="4" customWidth="1"/>
    <col min="11" max="11" width="6.00390625" style="4" customWidth="1"/>
    <col min="12" max="12" width="10.7109375" style="4" customWidth="1"/>
    <col min="13" max="13" width="7.421875" style="4" customWidth="1"/>
    <col min="14" max="14" width="16.140625" style="4" bestFit="1" customWidth="1"/>
    <col min="15" max="15" width="7.421875" style="4" bestFit="1" customWidth="1"/>
    <col min="16" max="16" width="4.140625" style="4" customWidth="1"/>
    <col min="17" max="17" width="16.28125" style="4" customWidth="1"/>
    <col min="18" max="18" width="11.57421875" style="4" bestFit="1" customWidth="1"/>
    <col min="19" max="19" width="5.00390625" style="6" bestFit="1" customWidth="1"/>
    <col min="20" max="20" width="4.140625" style="6" customWidth="1"/>
    <col min="21" max="21" width="14.57421875" style="6" bestFit="1" customWidth="1"/>
    <col min="22" max="22" width="14.00390625" style="6" bestFit="1" customWidth="1"/>
    <col min="23" max="23" width="5.00390625" style="6" bestFit="1" customWidth="1"/>
    <col min="24" max="24" width="17.28125" style="6" customWidth="1"/>
    <col min="25" max="26" width="15.00390625" style="6" hidden="1" customWidth="1"/>
    <col min="27" max="27" width="6.421875" style="6" hidden="1" customWidth="1"/>
    <col min="28" max="28" width="15.00390625" style="6" hidden="1" customWidth="1"/>
    <col min="29" max="29" width="17.7109375" style="4" hidden="1" customWidth="1"/>
    <col min="30" max="16384" width="9.140625" style="4" customWidth="1"/>
  </cols>
  <sheetData>
    <row r="1" spans="2:27" ht="19.5" customHeight="1" thickBo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S1" s="4"/>
      <c r="T1" s="4"/>
      <c r="U1" s="4"/>
      <c r="V1" s="4"/>
      <c r="W1" s="4"/>
      <c r="X1" s="5"/>
      <c r="Y1" s="5"/>
      <c r="Z1" s="5"/>
      <c r="AA1" s="5"/>
    </row>
    <row r="2" spans="2:27" ht="19.5" customHeight="1" thickBo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Q2" s="10" t="s">
        <v>1</v>
      </c>
      <c r="R2" s="11"/>
      <c r="S2" s="12"/>
      <c r="T2" s="12"/>
      <c r="U2" s="13" t="s">
        <v>2</v>
      </c>
      <c r="V2" s="14"/>
      <c r="W2" s="15"/>
      <c r="X2" s="5"/>
      <c r="Y2" s="5"/>
      <c r="Z2" s="5"/>
      <c r="AA2" s="5"/>
    </row>
    <row r="3" spans="2:28" ht="19.5" customHeight="1" thickBot="1">
      <c r="B3" s="16" t="s">
        <v>3</v>
      </c>
      <c r="C3" s="17"/>
      <c r="D3" s="17"/>
      <c r="E3" s="17"/>
      <c r="F3" s="17"/>
      <c r="G3" s="17"/>
      <c r="H3" s="17"/>
      <c r="I3" s="18"/>
      <c r="J3" s="19" t="s">
        <v>4</v>
      </c>
      <c r="K3" s="20"/>
      <c r="L3" s="20"/>
      <c r="M3" s="20"/>
      <c r="N3" s="21"/>
      <c r="O3" s="22"/>
      <c r="Q3" s="23" t="s">
        <v>5</v>
      </c>
      <c r="R3" s="24" t="s">
        <v>6</v>
      </c>
      <c r="S3" s="25"/>
      <c r="U3" s="26" t="s">
        <v>5</v>
      </c>
      <c r="V3" s="27" t="s">
        <v>7</v>
      </c>
      <c r="W3" s="28"/>
      <c r="X3" s="5"/>
      <c r="Y3" s="4"/>
      <c r="Z3" s="4"/>
      <c r="AA3" s="5"/>
      <c r="AB3" s="4"/>
    </row>
    <row r="4" spans="2:28" ht="22.5" customHeight="1" thickBot="1">
      <c r="B4" s="29"/>
      <c r="C4" s="30"/>
      <c r="D4" s="30"/>
      <c r="E4" s="30"/>
      <c r="F4" s="30"/>
      <c r="G4" s="30"/>
      <c r="H4" s="30"/>
      <c r="I4" s="31"/>
      <c r="J4" s="32" t="s">
        <v>8</v>
      </c>
      <c r="K4" s="33"/>
      <c r="L4" s="32" t="s">
        <v>8</v>
      </c>
      <c r="M4" s="33"/>
      <c r="N4" s="32" t="s">
        <v>9</v>
      </c>
      <c r="O4" s="22"/>
      <c r="Q4" s="34" t="s">
        <v>10</v>
      </c>
      <c r="R4" s="35" t="s">
        <v>11</v>
      </c>
      <c r="S4" s="25"/>
      <c r="U4" s="36" t="s">
        <v>10</v>
      </c>
      <c r="V4" s="37" t="s">
        <v>12</v>
      </c>
      <c r="W4" s="28"/>
      <c r="X4" s="5"/>
      <c r="Y4" s="4"/>
      <c r="Z4" s="4"/>
      <c r="AA4" s="5"/>
      <c r="AB4" s="5"/>
    </row>
    <row r="5" spans="2:27" ht="21" thickBot="1">
      <c r="B5" s="38"/>
      <c r="C5" s="31"/>
      <c r="D5" s="31"/>
      <c r="E5" s="31"/>
      <c r="F5" s="31"/>
      <c r="G5" s="31"/>
      <c r="H5" s="31"/>
      <c r="I5" s="31"/>
      <c r="J5" s="39" t="s">
        <v>13</v>
      </c>
      <c r="K5" s="40"/>
      <c r="L5" s="39" t="s">
        <v>14</v>
      </c>
      <c r="M5" s="40"/>
      <c r="N5" s="39" t="s">
        <v>15</v>
      </c>
      <c r="O5" s="22"/>
      <c r="Q5" s="41" t="s">
        <v>16</v>
      </c>
      <c r="R5" s="42">
        <v>10</v>
      </c>
      <c r="S5" s="43" t="s">
        <v>17</v>
      </c>
      <c r="U5" s="26" t="s">
        <v>18</v>
      </c>
      <c r="V5" s="44" t="s">
        <v>19</v>
      </c>
      <c r="W5" s="45" t="s">
        <v>17</v>
      </c>
      <c r="X5" s="5"/>
      <c r="Y5" s="4"/>
      <c r="Z5" s="4"/>
      <c r="AA5" s="5"/>
    </row>
    <row r="6" spans="2:28" ht="19.5" customHeight="1" thickBot="1">
      <c r="B6" s="16" t="s">
        <v>5</v>
      </c>
      <c r="C6" s="17"/>
      <c r="D6" s="17"/>
      <c r="E6" s="17"/>
      <c r="F6" s="17"/>
      <c r="G6" s="17"/>
      <c r="H6" s="17"/>
      <c r="I6" s="18"/>
      <c r="J6" s="46">
        <v>0.25</v>
      </c>
      <c r="K6" s="47" t="s">
        <v>10</v>
      </c>
      <c r="L6" s="46">
        <v>1</v>
      </c>
      <c r="M6" s="47" t="s">
        <v>10</v>
      </c>
      <c r="N6" s="46">
        <v>1</v>
      </c>
      <c r="O6" s="48" t="s">
        <v>10</v>
      </c>
      <c r="Q6" s="41" t="s">
        <v>20</v>
      </c>
      <c r="R6" s="42">
        <v>15</v>
      </c>
      <c r="S6" s="49"/>
      <c r="U6" s="50" t="s">
        <v>21</v>
      </c>
      <c r="V6" s="51" t="s">
        <v>22</v>
      </c>
      <c r="W6" s="52"/>
      <c r="X6" s="5"/>
      <c r="Y6" s="53" t="s">
        <v>23</v>
      </c>
      <c r="Z6" s="53" t="s">
        <v>23</v>
      </c>
      <c r="AA6" s="5"/>
      <c r="AB6" s="5" t="s">
        <v>23</v>
      </c>
    </row>
    <row r="7" spans="2:29" ht="19.5" customHeight="1" thickBot="1">
      <c r="B7" s="54"/>
      <c r="C7" s="55"/>
      <c r="D7" s="55"/>
      <c r="E7" s="55"/>
      <c r="F7" s="55"/>
      <c r="G7" s="55"/>
      <c r="H7" s="55"/>
      <c r="I7" s="55"/>
      <c r="J7" s="56"/>
      <c r="K7" s="47"/>
      <c r="L7" s="56"/>
      <c r="M7" s="47"/>
      <c r="N7" s="56"/>
      <c r="O7" s="48"/>
      <c r="Q7" s="41" t="s">
        <v>24</v>
      </c>
      <c r="R7" s="42">
        <v>20</v>
      </c>
      <c r="S7" s="49"/>
      <c r="U7" s="50" t="s">
        <v>25</v>
      </c>
      <c r="V7" s="51" t="s">
        <v>26</v>
      </c>
      <c r="W7" s="52"/>
      <c r="X7" s="5"/>
      <c r="Y7" s="53" t="s">
        <v>27</v>
      </c>
      <c r="Z7" s="53" t="s">
        <v>28</v>
      </c>
      <c r="AA7" s="5" t="s">
        <v>29</v>
      </c>
      <c r="AB7" s="57" t="s">
        <v>30</v>
      </c>
      <c r="AC7" s="5" t="s">
        <v>31</v>
      </c>
    </row>
    <row r="8" spans="2:28" ht="19.5" customHeight="1" thickBot="1">
      <c r="B8" s="16" t="s">
        <v>32</v>
      </c>
      <c r="C8" s="17"/>
      <c r="D8" s="17"/>
      <c r="E8" s="17"/>
      <c r="F8" s="17"/>
      <c r="G8" s="17"/>
      <c r="H8" s="17"/>
      <c r="I8" s="18"/>
      <c r="J8" s="58">
        <v>25</v>
      </c>
      <c r="K8" s="47" t="s">
        <v>33</v>
      </c>
      <c r="L8" s="58">
        <v>25</v>
      </c>
      <c r="M8" s="47" t="s">
        <v>33</v>
      </c>
      <c r="N8" s="58">
        <v>16</v>
      </c>
      <c r="O8" s="48" t="s">
        <v>33</v>
      </c>
      <c r="Q8" s="41" t="s">
        <v>34</v>
      </c>
      <c r="R8" s="42">
        <v>25</v>
      </c>
      <c r="S8" s="49"/>
      <c r="U8" s="50" t="s">
        <v>35</v>
      </c>
      <c r="V8" s="51" t="s">
        <v>36</v>
      </c>
      <c r="W8" s="52"/>
      <c r="X8" s="5"/>
      <c r="Y8" s="59">
        <v>2.7</v>
      </c>
      <c r="Z8" s="59">
        <v>1.5</v>
      </c>
      <c r="AA8" s="60">
        <v>10</v>
      </c>
      <c r="AB8" s="57">
        <v>12.5</v>
      </c>
    </row>
    <row r="9" spans="2:29" ht="19.5" customHeight="1" thickBot="1">
      <c r="B9" s="54"/>
      <c r="C9" s="55"/>
      <c r="D9" s="55"/>
      <c r="E9" s="55"/>
      <c r="F9" s="55"/>
      <c r="G9" s="55"/>
      <c r="H9" s="55"/>
      <c r="I9" s="55"/>
      <c r="J9" s="56"/>
      <c r="K9" s="47"/>
      <c r="L9" s="56"/>
      <c r="M9" s="47"/>
      <c r="N9" s="56"/>
      <c r="O9" s="48"/>
      <c r="Q9" s="41" t="s">
        <v>37</v>
      </c>
      <c r="R9" s="42">
        <v>32</v>
      </c>
      <c r="S9" s="49"/>
      <c r="U9" s="50" t="s">
        <v>38</v>
      </c>
      <c r="V9" s="51" t="s">
        <v>39</v>
      </c>
      <c r="W9" s="52"/>
      <c r="X9" s="5"/>
      <c r="Y9" s="59">
        <v>3.4</v>
      </c>
      <c r="Z9" s="59">
        <v>2.5</v>
      </c>
      <c r="AA9" s="60">
        <v>15</v>
      </c>
      <c r="AB9" s="57">
        <v>12.5</v>
      </c>
      <c r="AC9" s="57">
        <v>3.55</v>
      </c>
    </row>
    <row r="10" spans="2:29" ht="19.5" customHeight="1" thickBot="1">
      <c r="B10" s="61" t="s">
        <v>40</v>
      </c>
      <c r="C10" s="62"/>
      <c r="D10" s="62"/>
      <c r="E10" s="62"/>
      <c r="F10" s="62"/>
      <c r="G10" s="62"/>
      <c r="H10" s="62"/>
      <c r="I10" s="63"/>
      <c r="J10" s="64">
        <v>20</v>
      </c>
      <c r="K10" s="47" t="s">
        <v>11</v>
      </c>
      <c r="L10" s="64">
        <v>40</v>
      </c>
      <c r="M10" s="47" t="s">
        <v>11</v>
      </c>
      <c r="N10" s="64">
        <v>40</v>
      </c>
      <c r="O10" s="48" t="s">
        <v>11</v>
      </c>
      <c r="Q10" s="41" t="s">
        <v>41</v>
      </c>
      <c r="R10" s="42" t="s">
        <v>42</v>
      </c>
      <c r="S10" s="49"/>
      <c r="U10" s="50" t="s">
        <v>43</v>
      </c>
      <c r="V10" s="51" t="s">
        <v>44</v>
      </c>
      <c r="W10" s="52"/>
      <c r="X10" s="5"/>
      <c r="Y10" s="59">
        <v>4.7</v>
      </c>
      <c r="Z10" s="59">
        <v>5.2</v>
      </c>
      <c r="AA10" s="60">
        <v>20</v>
      </c>
      <c r="AB10" s="57">
        <v>12.5</v>
      </c>
      <c r="AC10" s="57">
        <v>5.1</v>
      </c>
    </row>
    <row r="11" spans="2:29" ht="19.5" customHeight="1">
      <c r="B11" s="65" t="s">
        <v>45</v>
      </c>
      <c r="C11" s="66"/>
      <c r="D11" s="66"/>
      <c r="E11" s="66"/>
      <c r="F11" s="66"/>
      <c r="G11" s="66"/>
      <c r="H11" s="66"/>
      <c r="I11" s="66"/>
      <c r="J11" s="67">
        <f>IF(J10=10,Y8,)+IF(J10=15,Y9,)+IF(J10=20,Y10,)+IF(J10=25,Y11,)+IF(J10=32,Y12,)+IF(J10="32x",Y13,)+IF(J10=40,Y14,)+IF(J10="40x",Y15,)+IF(J10=50,Y16,)+IF(J10="50x",Y17,)+IF(J10=65,Y18,)+IF(J10=80,Y19,)+IF(J10=100,Y20,)+IF(J10=125,Y21,)+IF(J10=150,Y22,)</f>
        <v>4.7</v>
      </c>
      <c r="K11" s="68" t="s">
        <v>46</v>
      </c>
      <c r="L11" s="67">
        <f>IF(L10=10,Y8,)+IF(L10=15,Y9,)+IF(L10=20,Y10,)+IF(L10=25,Y11,)+IF(L10=32,Y12,)+IF(L10="32x",Y13,)+IF(L10=40,Y14,)+IF(L10="40x",Y15,)+IF(L10=50,Y16,)+IF(L10="50x",Y17,)+IF(L10=65,Y18,)+IF(L10=80,Y19,)+IF(L10=100,Y20,)+IF(L10=125,Y21,)+IF(L10=150,Y22,)</f>
        <v>18.3</v>
      </c>
      <c r="M11" s="68"/>
      <c r="N11" s="67">
        <f>IF(N10=10,Y8,)+IF(N10=15,Y9,)+IF(N10=20,Y10,)+IF(N10=25,Y11,)+IF(N10=32,Y12,)+IF(N10="32x",Y13,)+IF(N10=40,Y14,)+IF(N10="40x",Y15,)+IF(N10=50,Y16,)+IF(N10="50x",Y17,)+IF(N10=65,Y18,)+IF(N10=80,Y19,)+IF(N10=100,#REF!,)+IF(N10=125,Y21,)+IF(N10=150,Y22,)</f>
        <v>18.3</v>
      </c>
      <c r="O11" s="69" t="s">
        <v>46</v>
      </c>
      <c r="Q11" s="41" t="s">
        <v>47</v>
      </c>
      <c r="R11" s="42">
        <v>40</v>
      </c>
      <c r="S11" s="49"/>
      <c r="U11" s="50" t="s">
        <v>48</v>
      </c>
      <c r="V11" s="51" t="s">
        <v>49</v>
      </c>
      <c r="W11" s="52"/>
      <c r="X11" s="5"/>
      <c r="Y11" s="59">
        <v>7.8</v>
      </c>
      <c r="Z11" s="59">
        <v>7.7</v>
      </c>
      <c r="AA11" s="60">
        <v>25</v>
      </c>
      <c r="AB11" s="57">
        <v>17</v>
      </c>
      <c r="AC11" s="57">
        <v>8.8</v>
      </c>
    </row>
    <row r="12" spans="2:29" ht="19.5" customHeight="1">
      <c r="B12" s="16" t="s">
        <v>50</v>
      </c>
      <c r="C12" s="17"/>
      <c r="D12" s="17"/>
      <c r="E12" s="17"/>
      <c r="F12" s="17"/>
      <c r="G12" s="17"/>
      <c r="H12" s="17"/>
      <c r="I12" s="70"/>
      <c r="J12" s="71">
        <f>((3.6*J6)/J11)*((3.6*J6)/J11)/0.01</f>
        <v>3.6668175645088272</v>
      </c>
      <c r="K12" s="47" t="s">
        <v>33</v>
      </c>
      <c r="L12" s="71">
        <f>((3.6*L6)/L11)*((3.6*L6)/L11)/0.01</f>
        <v>3.869927438860521</v>
      </c>
      <c r="M12" s="47" t="s">
        <v>33</v>
      </c>
      <c r="N12" s="71">
        <f>(((3.6*N6)/N11)*((3.6*N6)/N11)/0.01)+2</f>
        <v>5.869927438860521</v>
      </c>
      <c r="O12" s="48" t="s">
        <v>33</v>
      </c>
      <c r="Q12" s="41" t="s">
        <v>51</v>
      </c>
      <c r="R12" s="42" t="s">
        <v>52</v>
      </c>
      <c r="S12" s="49"/>
      <c r="U12" s="50" t="s">
        <v>53</v>
      </c>
      <c r="V12" s="51" t="s">
        <v>54</v>
      </c>
      <c r="W12" s="52"/>
      <c r="X12" s="5"/>
      <c r="Y12" s="59">
        <v>12.4</v>
      </c>
      <c r="Z12" s="59">
        <v>13.3</v>
      </c>
      <c r="AA12" s="60">
        <v>32</v>
      </c>
      <c r="AB12" s="57">
        <v>38</v>
      </c>
      <c r="AC12" s="57">
        <v>13.1</v>
      </c>
    </row>
    <row r="13" spans="2:28" ht="19.5" customHeight="1">
      <c r="B13" s="54"/>
      <c r="C13" s="55"/>
      <c r="D13" s="55"/>
      <c r="E13" s="55"/>
      <c r="F13" s="55"/>
      <c r="G13" s="55"/>
      <c r="H13" s="55"/>
      <c r="I13" s="55"/>
      <c r="J13" s="33"/>
      <c r="K13" s="33"/>
      <c r="L13" s="33"/>
      <c r="M13" s="33"/>
      <c r="N13" s="56"/>
      <c r="O13" s="48"/>
      <c r="Q13" s="41" t="s">
        <v>55</v>
      </c>
      <c r="R13" s="42">
        <v>50</v>
      </c>
      <c r="S13" s="49"/>
      <c r="U13" s="50" t="s">
        <v>56</v>
      </c>
      <c r="V13" s="51" t="s">
        <v>57</v>
      </c>
      <c r="W13" s="52"/>
      <c r="X13" s="5"/>
      <c r="Y13" s="59">
        <v>17.3</v>
      </c>
      <c r="Z13" s="59">
        <v>17.1</v>
      </c>
      <c r="AA13" s="60" t="s">
        <v>42</v>
      </c>
      <c r="AB13" s="57">
        <v>38</v>
      </c>
    </row>
    <row r="14" spans="2:29" ht="19.5" customHeight="1" thickBot="1">
      <c r="B14" s="16" t="s">
        <v>58</v>
      </c>
      <c r="C14" s="17"/>
      <c r="D14" s="17"/>
      <c r="E14" s="17"/>
      <c r="F14" s="17"/>
      <c r="G14" s="17"/>
      <c r="H14" s="17"/>
      <c r="I14" s="70"/>
      <c r="J14" s="72">
        <f>(3.6*J6)/SQRT(0.01*J8)</f>
        <v>1.8</v>
      </c>
      <c r="K14" s="47" t="s">
        <v>59</v>
      </c>
      <c r="L14" s="72">
        <f>(3.6*L6)/SQRT(0.01*L8)</f>
        <v>7.2</v>
      </c>
      <c r="M14" s="73"/>
      <c r="N14" s="74" t="s">
        <v>60</v>
      </c>
      <c r="O14" s="48"/>
      <c r="Q14" s="41" t="s">
        <v>61</v>
      </c>
      <c r="R14" s="42" t="s">
        <v>62</v>
      </c>
      <c r="S14" s="49"/>
      <c r="U14" s="50" t="s">
        <v>63</v>
      </c>
      <c r="V14" s="51" t="s">
        <v>64</v>
      </c>
      <c r="W14" s="52"/>
      <c r="X14" s="5"/>
      <c r="Y14" s="59">
        <v>18.3</v>
      </c>
      <c r="Z14" s="59">
        <v>18</v>
      </c>
      <c r="AA14" s="60">
        <v>40</v>
      </c>
      <c r="AB14" s="57">
        <v>52</v>
      </c>
      <c r="AC14" s="57">
        <v>19.5</v>
      </c>
    </row>
    <row r="15" spans="2:28" ht="19.5" customHeight="1" thickBot="1">
      <c r="B15" s="75" t="s">
        <v>65</v>
      </c>
      <c r="C15" s="76"/>
      <c r="D15" s="76"/>
      <c r="E15" s="76"/>
      <c r="F15" s="76"/>
      <c r="G15" s="76"/>
      <c r="H15" s="76"/>
      <c r="I15" s="77"/>
      <c r="J15" s="78">
        <v>2.5</v>
      </c>
      <c r="K15" s="47" t="s">
        <v>66</v>
      </c>
      <c r="L15" s="78">
        <v>10</v>
      </c>
      <c r="M15" s="73"/>
      <c r="N15" s="79">
        <v>4</v>
      </c>
      <c r="O15" s="48"/>
      <c r="Q15" s="41" t="s">
        <v>67</v>
      </c>
      <c r="R15" s="42">
        <v>65</v>
      </c>
      <c r="S15" s="49"/>
      <c r="U15" s="50" t="s">
        <v>68</v>
      </c>
      <c r="V15" s="51" t="s">
        <v>69</v>
      </c>
      <c r="W15" s="52"/>
      <c r="X15" s="5"/>
      <c r="Y15" s="60">
        <v>26.9</v>
      </c>
      <c r="Z15" s="60">
        <v>27.9</v>
      </c>
      <c r="AA15" s="60" t="s">
        <v>52</v>
      </c>
      <c r="AB15" s="57">
        <v>52</v>
      </c>
    </row>
    <row r="16" spans="2:29" ht="19.5" customHeight="1">
      <c r="B16" s="16" t="s">
        <v>70</v>
      </c>
      <c r="C16" s="17"/>
      <c r="D16" s="17"/>
      <c r="E16" s="17"/>
      <c r="F16" s="17"/>
      <c r="G16" s="17"/>
      <c r="H16" s="17"/>
      <c r="I16" s="70"/>
      <c r="J16" s="80">
        <f>((3.6*J6)/J15*(3.6*J6)/J15)/0.01</f>
        <v>12.959999999999999</v>
      </c>
      <c r="K16" s="47" t="s">
        <v>33</v>
      </c>
      <c r="L16" s="80">
        <f>((3.6*L6)/L15*(3.6*L6)/L15)/0.01</f>
        <v>12.959999999999999</v>
      </c>
      <c r="M16" s="73"/>
      <c r="N16" s="81"/>
      <c r="O16" s="48"/>
      <c r="Q16" s="82" t="s">
        <v>71</v>
      </c>
      <c r="R16" s="83">
        <v>80</v>
      </c>
      <c r="S16" s="49"/>
      <c r="U16" s="50" t="s">
        <v>72</v>
      </c>
      <c r="V16" s="51" t="s">
        <v>73</v>
      </c>
      <c r="W16" s="52"/>
      <c r="X16" s="5"/>
      <c r="Y16" s="59">
        <v>29.7</v>
      </c>
      <c r="Z16" s="60">
        <v>30.9</v>
      </c>
      <c r="AA16" s="60">
        <v>50</v>
      </c>
      <c r="AB16" s="57">
        <v>88</v>
      </c>
      <c r="AC16" s="57">
        <v>31.5</v>
      </c>
    </row>
    <row r="17" spans="2:28" ht="19.5" customHeight="1" thickBot="1">
      <c r="B17" s="54"/>
      <c r="C17" s="55"/>
      <c r="D17" s="55"/>
      <c r="E17" s="55"/>
      <c r="F17" s="55"/>
      <c r="G17" s="55"/>
      <c r="H17" s="55"/>
      <c r="I17" s="55"/>
      <c r="J17" s="84"/>
      <c r="K17" s="47"/>
      <c r="L17" s="84"/>
      <c r="M17" s="47"/>
      <c r="N17" s="85"/>
      <c r="O17" s="48"/>
      <c r="Q17" s="86" t="s">
        <v>74</v>
      </c>
      <c r="R17" s="42">
        <v>100</v>
      </c>
      <c r="S17" s="49"/>
      <c r="U17" s="87" t="s">
        <v>75</v>
      </c>
      <c r="V17" s="88" t="s">
        <v>76</v>
      </c>
      <c r="W17" s="52"/>
      <c r="X17" s="5"/>
      <c r="Y17" s="59">
        <v>64.1</v>
      </c>
      <c r="Z17" s="60">
        <v>61.1</v>
      </c>
      <c r="AA17" s="60" t="s">
        <v>62</v>
      </c>
      <c r="AB17" s="57">
        <v>88</v>
      </c>
    </row>
    <row r="18" spans="2:29" ht="19.5" customHeight="1" thickBot="1">
      <c r="B18" s="89" t="s">
        <v>77</v>
      </c>
      <c r="C18" s="90"/>
      <c r="D18" s="90"/>
      <c r="E18" s="90"/>
      <c r="F18" s="90"/>
      <c r="G18" s="90"/>
      <c r="H18" s="90"/>
      <c r="I18" s="91"/>
      <c r="J18" s="92" t="s">
        <v>78</v>
      </c>
      <c r="K18" s="56"/>
      <c r="L18" s="93"/>
      <c r="M18" s="56"/>
      <c r="N18" s="94" t="s">
        <v>79</v>
      </c>
      <c r="O18" s="48"/>
      <c r="Q18" s="86" t="s">
        <v>80</v>
      </c>
      <c r="R18" s="42">
        <v>125</v>
      </c>
      <c r="S18" s="49"/>
      <c r="U18" s="50" t="s">
        <v>81</v>
      </c>
      <c r="V18" s="51" t="s">
        <v>82</v>
      </c>
      <c r="W18" s="52"/>
      <c r="X18" s="5"/>
      <c r="Y18" s="59">
        <v>75.1</v>
      </c>
      <c r="Z18" s="60">
        <v>70.5</v>
      </c>
      <c r="AA18" s="60">
        <v>65</v>
      </c>
      <c r="AB18" s="57">
        <v>126</v>
      </c>
      <c r="AC18" s="57">
        <v>93.5</v>
      </c>
    </row>
    <row r="19" spans="2:29" ht="19.5" customHeight="1" thickBot="1">
      <c r="B19" s="54"/>
      <c r="C19" s="55"/>
      <c r="D19" s="55"/>
      <c r="E19" s="55"/>
      <c r="F19" s="55"/>
      <c r="G19" s="55"/>
      <c r="H19" s="55"/>
      <c r="I19" s="55"/>
      <c r="J19" s="33"/>
      <c r="K19" s="33"/>
      <c r="L19" s="33"/>
      <c r="M19" s="33"/>
      <c r="N19" s="56"/>
      <c r="O19" s="48"/>
      <c r="Q19" s="34" t="s">
        <v>83</v>
      </c>
      <c r="R19" s="95">
        <v>150</v>
      </c>
      <c r="S19" s="96"/>
      <c r="U19" s="50" t="s">
        <v>84</v>
      </c>
      <c r="V19" s="51" t="s">
        <v>85</v>
      </c>
      <c r="W19" s="52"/>
      <c r="X19" s="5"/>
      <c r="Y19" s="60">
        <v>93</v>
      </c>
      <c r="Z19" s="60">
        <v>98.8</v>
      </c>
      <c r="AA19" s="60">
        <v>80</v>
      </c>
      <c r="AB19" s="60">
        <v>174</v>
      </c>
      <c r="AC19" s="57">
        <v>110</v>
      </c>
    </row>
    <row r="20" spans="2:29" ht="19.5" customHeight="1" thickBot="1">
      <c r="B20" s="16" t="s">
        <v>86</v>
      </c>
      <c r="C20" s="17"/>
      <c r="D20" s="17"/>
      <c r="E20" s="17"/>
      <c r="F20" s="17"/>
      <c r="G20" s="17"/>
      <c r="H20" s="17"/>
      <c r="I20" s="18"/>
      <c r="J20" s="97">
        <f>J12+J16+8</f>
        <v>24.626817564508826</v>
      </c>
      <c r="K20" s="47" t="s">
        <v>33</v>
      </c>
      <c r="L20" s="97">
        <f>L12+L16+8</f>
        <v>24.82992743886052</v>
      </c>
      <c r="M20" s="47" t="s">
        <v>33</v>
      </c>
      <c r="N20" s="97">
        <f>N12+N8+N16+8</f>
        <v>29.869927438860522</v>
      </c>
      <c r="O20" s="48" t="s">
        <v>33</v>
      </c>
      <c r="S20" s="4"/>
      <c r="U20" s="50" t="s">
        <v>87</v>
      </c>
      <c r="V20" s="51" t="s">
        <v>88</v>
      </c>
      <c r="W20" s="52"/>
      <c r="X20" s="5"/>
      <c r="Y20" s="60">
        <v>158.8</v>
      </c>
      <c r="Z20" s="60">
        <v>158.8</v>
      </c>
      <c r="AA20" s="60">
        <v>100</v>
      </c>
      <c r="AB20" s="60">
        <v>289</v>
      </c>
      <c r="AC20" s="57">
        <v>190</v>
      </c>
    </row>
    <row r="21" spans="2:29" ht="19.5" customHeight="1" thickBot="1">
      <c r="B21" s="16" t="s">
        <v>89</v>
      </c>
      <c r="C21" s="17"/>
      <c r="D21" s="17"/>
      <c r="E21" s="17"/>
      <c r="F21" s="17"/>
      <c r="G21" s="17"/>
      <c r="H21" s="17"/>
      <c r="I21" s="70"/>
      <c r="J21" s="98">
        <f>(3.6*J6)/SQRT(0.01*J20)</f>
        <v>1.8135868697553503</v>
      </c>
      <c r="K21" s="33" t="s">
        <v>59</v>
      </c>
      <c r="L21" s="98">
        <f>(3.6*L6)/SQRT(0.01*L20)</f>
        <v>7.224616116025559</v>
      </c>
      <c r="M21" s="33" t="s">
        <v>90</v>
      </c>
      <c r="N21" s="98">
        <f>(3.6*N6)/SQRT(0.01*N12)</f>
        <v>14.858882019657326</v>
      </c>
      <c r="O21" s="22" t="s">
        <v>59</v>
      </c>
      <c r="S21" s="4"/>
      <c r="U21" s="99"/>
      <c r="V21" s="100"/>
      <c r="W21" s="101"/>
      <c r="X21" s="5"/>
      <c r="Y21" s="60">
        <v>249.1</v>
      </c>
      <c r="Z21" s="60">
        <v>248.6</v>
      </c>
      <c r="AA21" s="60">
        <v>125</v>
      </c>
      <c r="AB21" s="60">
        <v>444</v>
      </c>
      <c r="AC21" s="57">
        <v>301</v>
      </c>
    </row>
    <row r="22" spans="2:29" ht="19.5" customHeight="1" thickBot="1">
      <c r="B22" s="10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103"/>
      <c r="S22" s="4"/>
      <c r="U22" s="104"/>
      <c r="V22" s="105"/>
      <c r="W22" s="106"/>
      <c r="X22" s="5"/>
      <c r="Y22" s="60">
        <v>354.4</v>
      </c>
      <c r="Z22" s="60">
        <v>351.5</v>
      </c>
      <c r="AA22" s="60">
        <v>150</v>
      </c>
      <c r="AB22" s="60">
        <v>642</v>
      </c>
      <c r="AC22" s="57">
        <v>425</v>
      </c>
    </row>
    <row r="23" spans="2:27" ht="19.5" customHeight="1" thickBot="1">
      <c r="B23" s="107" t="s">
        <v>91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22"/>
      <c r="Q23" s="109" t="s">
        <v>92</v>
      </c>
      <c r="R23" s="110"/>
      <c r="S23" s="110"/>
      <c r="T23" s="110"/>
      <c r="U23" s="110"/>
      <c r="V23" s="111"/>
      <c r="X23" s="5"/>
      <c r="Y23" s="4"/>
      <c r="Z23" s="4"/>
      <c r="AA23" s="5"/>
    </row>
    <row r="24" spans="2:27" ht="19.5" customHeight="1">
      <c r="B24" s="112" t="s">
        <v>17</v>
      </c>
      <c r="C24" s="113">
        <v>220</v>
      </c>
      <c r="D24" s="114" t="s">
        <v>93</v>
      </c>
      <c r="E24" s="115" t="s">
        <v>29</v>
      </c>
      <c r="F24" s="116">
        <f>L10</f>
        <v>40</v>
      </c>
      <c r="G24" s="116">
        <f>J10</f>
        <v>20</v>
      </c>
      <c r="H24" s="117">
        <f>N10</f>
        <v>40</v>
      </c>
      <c r="I24" s="118" t="s">
        <v>94</v>
      </c>
      <c r="J24" s="116" t="str">
        <f>IF(L15=0.25,V5,)&amp;IF(L15=0.4,V6,)&amp;IF(L15=0.63,V7,)&amp;IF(L15=1,V8,)&amp;IF(L15=1.6,V9,)&amp;IF(L15=2.5,V10,)&amp;IF(L15=4,V11,)&amp;IF(L15=6.3,V12,)&amp;IF(L15=10,V13,)&amp;IF(L15=16,V14,)&amp;IF(L15=25,V15,)&amp;IF(L15=40,V16,)&amp;IF(L15=49,V17,)&amp;IF(L15=78,V18,)&amp;IF(L15=124,V19,)&amp;IF(L15=200,V20,)</f>
        <v>25(10)</v>
      </c>
      <c r="K24" s="116" t="s">
        <v>94</v>
      </c>
      <c r="L24" s="119" t="str">
        <f>IF(J15=0.25,V5,)&amp;IF(J15=0.4,V6,)&amp;IF(J15=0.63,V7,)&amp;IF(J15=1,V8,)&amp;IF(J15=1.6,V9,)&amp;IF(J15=2.5,V10,)&amp;IF(J15=4,V11,)&amp;IF(J15=6.3,V12,)&amp;IF(J15=10,V13,)&amp;IF(J15=16,V14,)&amp;IF(J15=25,V15,)&amp;IF(J15=40,V16,)&amp;IF(J15=49,V17,)&amp;IF(J15=78,V18,)&amp;IF(J15=124,V19,)&amp;IF(J15=200,V20,)</f>
        <v>15(2,5)</v>
      </c>
      <c r="M24" s="120" t="str">
        <f>IF(N15=1,R26,)&amp;IF(N15=2,R27,)&amp;IF(N15=3,R28,)&amp;IF(N15=4,R29,)&amp;IF(N15=5,R30,)&amp;IF(N15=6,R31,)</f>
        <v>Frekvensstyrd</v>
      </c>
      <c r="N24" s="121"/>
      <c r="O24" s="122"/>
      <c r="Q24" s="123" t="s">
        <v>95</v>
      </c>
      <c r="R24" s="124"/>
      <c r="S24" s="125"/>
      <c r="T24" s="125"/>
      <c r="U24" s="125"/>
      <c r="V24" s="126"/>
      <c r="X24" s="5"/>
      <c r="Y24" s="4"/>
      <c r="Z24" s="4"/>
      <c r="AA24" s="5"/>
    </row>
    <row r="25" spans="2:27" ht="19.5" customHeight="1" thickBot="1">
      <c r="B25" s="54"/>
      <c r="C25" s="56"/>
      <c r="D25" s="33"/>
      <c r="E25" s="33"/>
      <c r="F25" s="56"/>
      <c r="G25" s="56"/>
      <c r="H25" s="55"/>
      <c r="I25" s="55"/>
      <c r="J25" s="47"/>
      <c r="K25" s="127"/>
      <c r="L25" s="127"/>
      <c r="M25" s="127"/>
      <c r="N25" s="33"/>
      <c r="O25" s="22"/>
      <c r="Q25" s="128" t="s">
        <v>96</v>
      </c>
      <c r="R25" s="129"/>
      <c r="S25" s="130"/>
      <c r="T25" s="130"/>
      <c r="U25" s="130"/>
      <c r="V25" s="131"/>
      <c r="X25" s="5"/>
      <c r="Y25" s="4"/>
      <c r="Z25" s="4"/>
      <c r="AA25" s="5"/>
    </row>
    <row r="26" spans="2:27" ht="19.5" customHeight="1">
      <c r="B26" s="54" t="s">
        <v>97</v>
      </c>
      <c r="C26" s="13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4"/>
      <c r="O26" s="22"/>
      <c r="Q26" s="123">
        <v>1</v>
      </c>
      <c r="R26" s="135" t="s">
        <v>98</v>
      </c>
      <c r="S26" s="136"/>
      <c r="T26" s="136"/>
      <c r="U26" s="136"/>
      <c r="V26" s="137"/>
      <c r="X26" s="5"/>
      <c r="Y26" s="4"/>
      <c r="Z26" s="4"/>
      <c r="AA26" s="5"/>
    </row>
    <row r="27" spans="2:27" ht="19.5" customHeight="1">
      <c r="B27" s="54"/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  <c r="O27" s="22"/>
      <c r="Q27" s="141">
        <v>2</v>
      </c>
      <c r="R27" s="142" t="s">
        <v>99</v>
      </c>
      <c r="S27" s="143"/>
      <c r="T27" s="143"/>
      <c r="U27" s="143"/>
      <c r="V27" s="144"/>
      <c r="X27" s="5"/>
      <c r="Y27" s="4"/>
      <c r="Z27" s="4"/>
      <c r="AA27" s="5"/>
    </row>
    <row r="28" spans="2:27" ht="19.5" customHeight="1" thickBot="1">
      <c r="B28" s="54"/>
      <c r="C28" s="145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22"/>
      <c r="Q28" s="141">
        <v>3</v>
      </c>
      <c r="R28" s="142" t="s">
        <v>100</v>
      </c>
      <c r="S28" s="143"/>
      <c r="T28" s="143"/>
      <c r="U28" s="143"/>
      <c r="V28" s="144"/>
      <c r="X28" s="5"/>
      <c r="Y28" s="5"/>
      <c r="Z28" s="5"/>
      <c r="AA28" s="5"/>
    </row>
    <row r="29" spans="2:27" ht="19.5" customHeight="1">
      <c r="B29" s="54"/>
      <c r="C29" s="56"/>
      <c r="D29" s="33"/>
      <c r="E29" s="33"/>
      <c r="F29" s="56"/>
      <c r="G29" s="56"/>
      <c r="H29" s="55"/>
      <c r="I29" s="55"/>
      <c r="J29" s="47"/>
      <c r="K29" s="127"/>
      <c r="L29" s="127"/>
      <c r="M29" s="127"/>
      <c r="N29" s="33"/>
      <c r="O29" s="22"/>
      <c r="Q29" s="141">
        <v>4</v>
      </c>
      <c r="R29" s="142" t="s">
        <v>101</v>
      </c>
      <c r="S29" s="143"/>
      <c r="T29" s="143"/>
      <c r="U29" s="143"/>
      <c r="V29" s="144"/>
      <c r="X29" s="5"/>
      <c r="Y29" s="5"/>
      <c r="Z29" s="5"/>
      <c r="AA29" s="5"/>
    </row>
    <row r="30" spans="2:25" ht="19.5" customHeight="1">
      <c r="B30" s="148"/>
      <c r="C30" s="32"/>
      <c r="D30" s="32"/>
      <c r="E30" s="32"/>
      <c r="F30" s="33"/>
      <c r="G30" s="149"/>
      <c r="H30" s="150"/>
      <c r="I30" s="150"/>
      <c r="J30" s="33"/>
      <c r="K30" s="33"/>
      <c r="L30" s="33"/>
      <c r="M30" s="33"/>
      <c r="N30" s="32"/>
      <c r="O30" s="22"/>
      <c r="Q30" s="141">
        <v>5</v>
      </c>
      <c r="R30" s="142" t="s">
        <v>102</v>
      </c>
      <c r="S30" s="143"/>
      <c r="T30" s="143"/>
      <c r="U30" s="143"/>
      <c r="V30" s="144"/>
      <c r="X30" s="4"/>
      <c r="Y30" s="5"/>
    </row>
    <row r="31" spans="2:24" ht="19.5" customHeight="1" thickBot="1">
      <c r="B31" s="54"/>
      <c r="C31" s="33"/>
      <c r="D31" s="33"/>
      <c r="E31" s="33"/>
      <c r="F31" s="33"/>
      <c r="G31" s="55"/>
      <c r="H31" s="33"/>
      <c r="I31" s="33"/>
      <c r="J31" s="33"/>
      <c r="K31" s="33"/>
      <c r="L31" s="33"/>
      <c r="M31" s="33"/>
      <c r="N31" s="56"/>
      <c r="O31" s="22"/>
      <c r="Q31" s="128">
        <v>6</v>
      </c>
      <c r="R31" s="151" t="s">
        <v>103</v>
      </c>
      <c r="S31" s="152"/>
      <c r="T31" s="152"/>
      <c r="U31" s="152"/>
      <c r="V31" s="153"/>
      <c r="X31" s="4"/>
    </row>
    <row r="32" spans="2:24" ht="19.5" customHeight="1">
      <c r="B32" s="15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2"/>
      <c r="Q32" s="155" t="s">
        <v>104</v>
      </c>
      <c r="R32" s="156"/>
      <c r="S32" s="156"/>
      <c r="T32" s="157"/>
      <c r="U32" s="156"/>
      <c r="V32" s="158"/>
      <c r="X32" s="4"/>
    </row>
    <row r="33" spans="2:24" ht="19.5" customHeight="1">
      <c r="B33" s="15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2"/>
      <c r="Q33" s="155" t="s">
        <v>105</v>
      </c>
      <c r="R33" s="156"/>
      <c r="S33" s="156"/>
      <c r="T33" s="156"/>
      <c r="U33" s="156"/>
      <c r="V33" s="158"/>
      <c r="X33" s="4"/>
    </row>
    <row r="34" spans="2:24" ht="19.5" customHeight="1" thickBot="1">
      <c r="B34" s="15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2"/>
      <c r="Q34" s="159" t="s">
        <v>106</v>
      </c>
      <c r="R34" s="160"/>
      <c r="S34" s="160"/>
      <c r="T34" s="160"/>
      <c r="U34" s="160"/>
      <c r="V34" s="161"/>
      <c r="X34" s="4"/>
    </row>
    <row r="35" spans="2:24" ht="19.5" customHeight="1">
      <c r="B35" s="15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2"/>
      <c r="S35" s="4"/>
      <c r="T35" s="4"/>
      <c r="U35" s="4"/>
      <c r="V35" s="4"/>
      <c r="W35" s="4"/>
      <c r="X35" s="4"/>
    </row>
    <row r="36" spans="2:24" ht="19.5" customHeight="1">
      <c r="B36" s="15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2"/>
      <c r="S36" s="4"/>
      <c r="T36" s="4"/>
      <c r="U36" s="4"/>
      <c r="V36" s="4"/>
      <c r="W36" s="4"/>
      <c r="X36" s="4"/>
    </row>
    <row r="37" spans="2:24" ht="19.5" customHeight="1">
      <c r="B37" s="154"/>
      <c r="C37" s="150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2"/>
      <c r="S37" s="4"/>
      <c r="T37" s="4"/>
      <c r="U37" s="4"/>
      <c r="V37" s="4"/>
      <c r="W37" s="4"/>
      <c r="X37" s="4"/>
    </row>
    <row r="38" spans="2:24" ht="19.5" customHeight="1" thickBot="1">
      <c r="B38" s="162"/>
      <c r="C38" s="163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5" t="s">
        <v>107</v>
      </c>
      <c r="O38" s="166"/>
      <c r="S38" s="4"/>
      <c r="T38" s="4"/>
      <c r="U38" s="4"/>
      <c r="V38" s="4"/>
      <c r="W38" s="4"/>
      <c r="X38" s="4"/>
    </row>
    <row r="39" spans="10:24" ht="11.25" customHeight="1">
      <c r="J39" s="167"/>
      <c r="K39" s="167"/>
      <c r="L39" s="167"/>
      <c r="M39" s="167"/>
      <c r="N39" s="167"/>
      <c r="S39" s="4"/>
      <c r="T39" s="4"/>
      <c r="U39" s="4"/>
      <c r="V39" s="4"/>
      <c r="W39" s="4"/>
      <c r="X39" s="4"/>
    </row>
    <row r="40" spans="3:24" ht="19.5" customHeight="1">
      <c r="C40" s="168" t="s">
        <v>108</v>
      </c>
      <c r="S40" s="4"/>
      <c r="T40" s="4"/>
      <c r="U40" s="4"/>
      <c r="V40" s="4"/>
      <c r="W40" s="4"/>
      <c r="X40" s="4"/>
    </row>
    <row r="41" spans="19:24" ht="9" customHeight="1">
      <c r="S41" s="4"/>
      <c r="T41" s="4"/>
      <c r="U41" s="4"/>
      <c r="V41" s="4"/>
      <c r="W41" s="4"/>
      <c r="X41" s="4"/>
    </row>
    <row r="42" spans="3:24" ht="18.75" customHeight="1">
      <c r="C42" s="169" t="s">
        <v>109</v>
      </c>
      <c r="D42" s="170"/>
      <c r="E42" s="170"/>
      <c r="F42" s="170"/>
      <c r="G42" s="170"/>
      <c r="H42" s="170"/>
      <c r="I42" s="171"/>
      <c r="J42" s="169" t="s">
        <v>109</v>
      </c>
      <c r="K42" s="170"/>
      <c r="L42" s="170"/>
      <c r="M42" s="171"/>
      <c r="N42" s="150"/>
      <c r="S42" s="4"/>
      <c r="T42" s="4"/>
      <c r="U42" s="4"/>
      <c r="V42" s="4"/>
      <c r="W42" s="4"/>
      <c r="X42" s="4"/>
    </row>
    <row r="43" spans="3:24" ht="19.5" customHeight="1">
      <c r="C43" s="172" t="s">
        <v>110</v>
      </c>
      <c r="D43" s="150"/>
      <c r="E43" s="150"/>
      <c r="F43" s="150"/>
      <c r="G43" s="150"/>
      <c r="H43" s="150"/>
      <c r="I43" s="173"/>
      <c r="J43" s="172" t="s">
        <v>111</v>
      </c>
      <c r="K43" s="150"/>
      <c r="L43" s="150"/>
      <c r="M43" s="173"/>
      <c r="N43" s="150"/>
      <c r="S43" s="4"/>
      <c r="T43" s="4"/>
      <c r="U43" s="4"/>
      <c r="V43" s="4"/>
      <c r="W43" s="4"/>
      <c r="X43" s="4"/>
    </row>
    <row r="44" spans="3:23" ht="22.5" customHeight="1">
      <c r="C44" s="172" t="s">
        <v>112</v>
      </c>
      <c r="D44" s="150"/>
      <c r="E44" s="150"/>
      <c r="F44" s="150"/>
      <c r="G44" s="150"/>
      <c r="H44" s="150"/>
      <c r="I44" s="173"/>
      <c r="J44" s="172" t="s">
        <v>113</v>
      </c>
      <c r="K44" s="150"/>
      <c r="L44" s="150"/>
      <c r="M44" s="173"/>
      <c r="N44" s="150"/>
      <c r="S44" s="4"/>
      <c r="T44" s="4"/>
      <c r="U44" s="4"/>
      <c r="V44" s="4"/>
      <c r="W44" s="4"/>
    </row>
    <row r="45" spans="3:14" ht="19.5" customHeight="1">
      <c r="C45" s="174" t="s">
        <v>114</v>
      </c>
      <c r="D45" s="150"/>
      <c r="E45" s="150"/>
      <c r="F45" s="150"/>
      <c r="G45" s="150"/>
      <c r="H45" s="150"/>
      <c r="I45" s="173"/>
      <c r="J45" s="174" t="s">
        <v>115</v>
      </c>
      <c r="K45" s="150"/>
      <c r="L45" s="150"/>
      <c r="M45" s="173"/>
      <c r="N45" s="150"/>
    </row>
    <row r="46" spans="3:14" ht="19.5" customHeight="1">
      <c r="C46" s="175" t="s">
        <v>116</v>
      </c>
      <c r="D46" s="150"/>
      <c r="E46" s="150"/>
      <c r="F46" s="150"/>
      <c r="G46" s="150"/>
      <c r="H46" s="150"/>
      <c r="I46" s="173"/>
      <c r="J46" s="175" t="s">
        <v>117</v>
      </c>
      <c r="K46" s="150"/>
      <c r="L46" s="150"/>
      <c r="M46" s="173"/>
      <c r="N46" s="150"/>
    </row>
    <row r="47" spans="3:14" ht="19.5" customHeight="1">
      <c r="C47" s="176" t="s">
        <v>118</v>
      </c>
      <c r="D47" s="150"/>
      <c r="E47" s="150"/>
      <c r="F47" s="150"/>
      <c r="G47" s="150"/>
      <c r="H47" s="150"/>
      <c r="I47" s="173"/>
      <c r="J47" s="176" t="s">
        <v>119</v>
      </c>
      <c r="K47" s="150"/>
      <c r="L47" s="150"/>
      <c r="M47" s="173"/>
      <c r="N47" s="150"/>
    </row>
    <row r="48" spans="3:14" ht="19.5" customHeight="1">
      <c r="C48" s="177" t="s">
        <v>120</v>
      </c>
      <c r="D48" s="178"/>
      <c r="E48" s="178"/>
      <c r="F48" s="178"/>
      <c r="G48" s="178"/>
      <c r="H48" s="178"/>
      <c r="I48" s="179"/>
      <c r="J48" s="177" t="s">
        <v>121</v>
      </c>
      <c r="K48" s="178"/>
      <c r="L48" s="178"/>
      <c r="M48" s="179"/>
      <c r="N48" s="150"/>
    </row>
    <row r="49" spans="28:29" ht="19.5" customHeight="1">
      <c r="AB49" s="12"/>
      <c r="AC49" s="12"/>
    </row>
    <row r="50" ht="19.5" customHeight="1">
      <c r="AB50" s="4"/>
    </row>
    <row r="51" ht="19.5" customHeight="1">
      <c r="AB51" s="4"/>
    </row>
    <row r="52" ht="19.5" customHeight="1">
      <c r="AB52" s="4"/>
    </row>
    <row r="53" ht="19.5" customHeight="1">
      <c r="AB53" s="4"/>
    </row>
    <row r="54" ht="19.5" customHeight="1">
      <c r="AB54" s="4"/>
    </row>
    <row r="55" ht="19.5" customHeight="1">
      <c r="AB55" s="4"/>
    </row>
    <row r="56" ht="19.5" customHeight="1">
      <c r="AB56" s="4"/>
    </row>
    <row r="57" ht="19.5" customHeight="1">
      <c r="AB57" s="4"/>
    </row>
    <row r="58" ht="19.5" customHeight="1">
      <c r="AB58" s="4"/>
    </row>
    <row r="59" ht="19.5" customHeight="1">
      <c r="AB59" s="4"/>
    </row>
    <row r="60" ht="19.5" customHeight="1">
      <c r="AB60" s="4"/>
    </row>
    <row r="61" ht="19.5" customHeight="1">
      <c r="AB61" s="4"/>
    </row>
    <row r="62" ht="19.5" customHeight="1">
      <c r="AB62" s="4"/>
    </row>
    <row r="63" ht="19.5" customHeight="1">
      <c r="AB63" s="4"/>
    </row>
    <row r="64" ht="19.5" customHeight="1">
      <c r="AB64" s="4"/>
    </row>
    <row r="65" ht="19.5" customHeight="1">
      <c r="AB65" s="4"/>
    </row>
    <row r="66" ht="19.5" customHeight="1">
      <c r="AB66" s="4"/>
    </row>
    <row r="67" ht="19.5" customHeight="1">
      <c r="AB67" s="4"/>
    </row>
    <row r="68" ht="19.5" customHeight="1">
      <c r="AB68" s="4"/>
    </row>
    <row r="69" ht="19.5" customHeight="1">
      <c r="AB69" s="4"/>
    </row>
    <row r="70" ht="19.5" customHeight="1">
      <c r="AB70" s="4"/>
    </row>
    <row r="71" ht="19.5" customHeight="1">
      <c r="AB71" s="4"/>
    </row>
    <row r="72" ht="19.5" customHeight="1">
      <c r="AB72" s="4"/>
    </row>
    <row r="73" ht="19.5" customHeight="1">
      <c r="AB73" s="4"/>
    </row>
    <row r="74" ht="19.5" customHeight="1">
      <c r="AB74" s="4"/>
    </row>
    <row r="75" ht="19.5" customHeight="1">
      <c r="AB75" s="4"/>
    </row>
    <row r="76" ht="19.5" customHeight="1">
      <c r="AB76" s="4"/>
    </row>
    <row r="77" ht="19.5" customHeight="1">
      <c r="AB77" s="4"/>
    </row>
    <row r="78" ht="19.5" customHeight="1">
      <c r="AB78" s="4"/>
    </row>
    <row r="79" ht="19.5" customHeight="1">
      <c r="AB79" s="4"/>
    </row>
    <row r="80" spans="19:28" ht="19.5" customHeight="1">
      <c r="S80" s="4"/>
      <c r="T80" s="4"/>
      <c r="U80" s="4"/>
      <c r="V80" s="4"/>
      <c r="AB80" s="4"/>
    </row>
    <row r="81" spans="19:28" ht="19.5" customHeight="1">
      <c r="S81" s="4"/>
      <c r="T81" s="4"/>
      <c r="U81" s="4"/>
      <c r="V81" s="4"/>
      <c r="AB81" s="4"/>
    </row>
    <row r="82" spans="19:28" ht="19.5" customHeight="1">
      <c r="S82" s="4"/>
      <c r="T82" s="4"/>
      <c r="U82" s="4"/>
      <c r="V82" s="4"/>
      <c r="W82" s="4"/>
      <c r="AB82" s="4"/>
    </row>
    <row r="83" spans="19:28" ht="19.5" customHeight="1">
      <c r="S83" s="4"/>
      <c r="T83" s="4"/>
      <c r="U83" s="4"/>
      <c r="V83" s="4"/>
      <c r="W83" s="4"/>
      <c r="AB83" s="4"/>
    </row>
    <row r="84" spans="19:28" ht="19.5" customHeight="1">
      <c r="S84" s="4"/>
      <c r="T84" s="4"/>
      <c r="U84" s="4"/>
      <c r="V84" s="4"/>
      <c r="W84" s="4"/>
      <c r="AB84" s="4"/>
    </row>
    <row r="85" spans="19:28" ht="19.5" customHeight="1">
      <c r="S85" s="4"/>
      <c r="T85" s="4"/>
      <c r="U85" s="4"/>
      <c r="V85" s="4"/>
      <c r="W85" s="4"/>
      <c r="AB85" s="4"/>
    </row>
    <row r="86" spans="19:29" ht="19.5" customHeight="1">
      <c r="S86" s="4"/>
      <c r="T86" s="4"/>
      <c r="U86" s="4"/>
      <c r="V86" s="4"/>
      <c r="W86" s="4"/>
      <c r="AC86" s="6"/>
    </row>
    <row r="87" spans="19:29" ht="19.5" customHeight="1">
      <c r="S87" s="4"/>
      <c r="T87" s="4"/>
      <c r="U87" s="4"/>
      <c r="V87" s="4"/>
      <c r="W87" s="4"/>
      <c r="AC87" s="6"/>
    </row>
    <row r="88" spans="19:29" ht="19.5" customHeight="1">
      <c r="S88" s="4"/>
      <c r="T88" s="4"/>
      <c r="U88" s="4"/>
      <c r="V88" s="4"/>
      <c r="W88" s="4"/>
      <c r="AC88" s="6"/>
    </row>
    <row r="89" spans="19:29" ht="19.5" customHeight="1">
      <c r="S89" s="4"/>
      <c r="T89" s="4"/>
      <c r="U89" s="4"/>
      <c r="V89" s="4"/>
      <c r="W89" s="4"/>
      <c r="AC89" s="6"/>
    </row>
    <row r="90" spans="19:29" ht="19.5" customHeight="1">
      <c r="S90" s="4"/>
      <c r="T90" s="4"/>
      <c r="U90" s="4"/>
      <c r="V90" s="4"/>
      <c r="W90" s="4"/>
      <c r="AC90" s="6"/>
    </row>
    <row r="91" spans="19:23" ht="19.5" customHeight="1">
      <c r="S91" s="4"/>
      <c r="T91" s="4"/>
      <c r="U91" s="4"/>
      <c r="V91" s="4"/>
      <c r="W91" s="4"/>
    </row>
    <row r="92" spans="19:23" ht="19.5" customHeight="1">
      <c r="S92" s="4"/>
      <c r="T92" s="4"/>
      <c r="U92" s="4"/>
      <c r="V92" s="4"/>
      <c r="W92" s="4"/>
    </row>
    <row r="93" spans="19:23" ht="19.5" customHeight="1">
      <c r="S93" s="4"/>
      <c r="T93" s="4"/>
      <c r="U93" s="4"/>
      <c r="V93" s="4"/>
      <c r="W93" s="4"/>
    </row>
    <row r="94" spans="19:23" ht="19.5" customHeight="1">
      <c r="S94" s="4"/>
      <c r="T94" s="4"/>
      <c r="U94" s="4"/>
      <c r="V94" s="4"/>
      <c r="W94" s="4"/>
    </row>
    <row r="95" spans="19:23" ht="19.5" customHeight="1">
      <c r="S95" s="4"/>
      <c r="T95" s="4"/>
      <c r="U95" s="4"/>
      <c r="V95" s="4"/>
      <c r="W95" s="4"/>
    </row>
    <row r="96" spans="19:23" ht="19.5" customHeight="1">
      <c r="S96" s="4"/>
      <c r="T96" s="4"/>
      <c r="U96" s="4"/>
      <c r="V96" s="4"/>
      <c r="W96" s="4"/>
    </row>
    <row r="97" spans="19:23" ht="19.5" customHeight="1">
      <c r="S97" s="4"/>
      <c r="T97" s="4"/>
      <c r="U97" s="4"/>
      <c r="V97" s="4"/>
      <c r="W97" s="4"/>
    </row>
    <row r="98" spans="19:23" ht="19.5" customHeight="1">
      <c r="S98" s="4"/>
      <c r="T98" s="4"/>
      <c r="U98" s="4"/>
      <c r="V98" s="4"/>
      <c r="W98" s="4"/>
    </row>
    <row r="99" spans="19:22" ht="19.5" customHeight="1">
      <c r="S99" s="4"/>
      <c r="T99" s="4"/>
      <c r="U99" s="4"/>
      <c r="V99" s="4"/>
    </row>
    <row r="100" spans="19:22" ht="19.5" customHeight="1">
      <c r="S100" s="4"/>
      <c r="T100" s="4"/>
      <c r="U100" s="4"/>
      <c r="V100" s="4"/>
    </row>
    <row r="101" spans="19:22" ht="19.5" customHeight="1">
      <c r="S101" s="4"/>
      <c r="T101" s="4"/>
      <c r="U101" s="4"/>
      <c r="V101" s="4"/>
    </row>
  </sheetData>
  <sheetProtection password="CA49" sheet="1" objects="1" scenarios="1"/>
  <mergeCells count="27">
    <mergeCell ref="R27:V27"/>
    <mergeCell ref="R28:V28"/>
    <mergeCell ref="R29:V29"/>
    <mergeCell ref="R30:V30"/>
    <mergeCell ref="R31:V31"/>
    <mergeCell ref="B20:I20"/>
    <mergeCell ref="B21:I21"/>
    <mergeCell ref="Q23:V23"/>
    <mergeCell ref="M24:N24"/>
    <mergeCell ref="R24:V25"/>
    <mergeCell ref="R26:V26"/>
    <mergeCell ref="S5:S19"/>
    <mergeCell ref="W5:W21"/>
    <mergeCell ref="B6:I6"/>
    <mergeCell ref="B8:I8"/>
    <mergeCell ref="B10:I10"/>
    <mergeCell ref="B12:I12"/>
    <mergeCell ref="B14:I14"/>
    <mergeCell ref="B15:I15"/>
    <mergeCell ref="B16:I16"/>
    <mergeCell ref="B18:I18"/>
    <mergeCell ref="B1:O1"/>
    <mergeCell ref="Q2:R2"/>
    <mergeCell ref="U2:V2"/>
    <mergeCell ref="B3:I3"/>
    <mergeCell ref="J3:N3"/>
    <mergeCell ref="B4:H4"/>
  </mergeCells>
  <hyperlinks>
    <hyperlink ref="C47" r:id="rId1" display="bebben@shuntab.se"/>
    <hyperlink ref="J47" r:id="rId2" display="ola@shuntab.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Shuntab Stockholm AB</dc:creator>
  <cp:keywords/>
  <dc:description/>
  <cp:lastModifiedBy>Shuntab Stockholm AB</cp:lastModifiedBy>
  <cp:lastPrinted>2011-10-12T12:25:01Z</cp:lastPrinted>
  <dcterms:created xsi:type="dcterms:W3CDTF">2011-10-12T12:24:16Z</dcterms:created>
  <dcterms:modified xsi:type="dcterms:W3CDTF">2011-10-12T12:26:27Z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