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'Blad1'!$B$1:$Q$48</definedName>
  </definedNames>
  <calcPr fullCalcOnLoad="1"/>
</workbook>
</file>

<file path=xl/comments1.xml><?xml version="1.0" encoding="utf-8"?>
<comments xmlns="http://schemas.openxmlformats.org/spreadsheetml/2006/main">
  <authors>
    <author>Ola Stenholm</author>
    <author>Shuntab Stockholm AB</author>
  </authors>
  <commentList>
    <comment ref="W2" authorId="0">
      <text>
        <r>
          <rPr>
            <b/>
            <sz val="10"/>
            <rFont val="Tahoma"/>
            <family val="2"/>
          </rPr>
          <t>Önskas annat fabrikat på styrventil med andra kvs värden. Skriv in dess ventils kvs i "vald styrventil Kvs-värde"</t>
        </r>
      </text>
    </comment>
    <comment ref="J6" authorId="0">
      <text>
        <r>
          <rPr>
            <b/>
            <sz val="8"/>
            <rFont val="Tahoma"/>
            <family val="2"/>
          </rPr>
          <t>Här lägger vi in primärflödet på värmesidan i liter per sekund.</t>
        </r>
      </text>
    </comment>
    <comment ref="J8" authorId="0">
      <text>
        <r>
          <rPr>
            <b/>
            <sz val="8"/>
            <rFont val="Tahoma"/>
            <family val="2"/>
          </rPr>
          <t>Här lägger vi in det primära tryckfallet vanligtvis 15-20 kPa eftersom det sällan finns angivet.</t>
        </r>
      </text>
    </comment>
    <comment ref="J10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J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L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N12" authorId="0">
      <text>
        <r>
          <rPr>
            <b/>
            <sz val="8"/>
            <rFont val="Tahoma"/>
            <family val="2"/>
          </rPr>
          <t>Beräknat tryckfall internt i shuntgruppens primärstida inkl. injusteringsventil</t>
        </r>
      </text>
    </comment>
    <comment ref="J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L14" authorId="0">
      <text>
        <r>
          <rPr>
            <b/>
            <sz val="8"/>
            <rFont val="Tahoma"/>
            <family val="2"/>
          </rPr>
          <t>Här räknar programmet fram ett beräknat kv-värde på styrventilen</t>
        </r>
      </text>
    </comment>
    <comment ref="J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L15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(det inom parantes) OCH KONTROLLER ATT "TOTALT TRYCKFALL SHUNTGRUPP" RÄCKER TILL.</t>
        </r>
      </text>
    </comment>
    <comment ref="P15" authorId="0">
      <text>
        <r>
          <rPr>
            <b/>
            <sz val="10"/>
            <color indexed="57"/>
            <rFont val="Tahoma"/>
            <family val="2"/>
          </rPr>
          <t>SKRIV IN PUMPNUMMER PÅ VALD PUMP
(se lista 3)</t>
        </r>
      </text>
    </comment>
    <comment ref="J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L16" authorId="0">
      <text>
        <r>
          <rPr>
            <b/>
            <sz val="8"/>
            <rFont val="Tahoma"/>
            <family val="2"/>
          </rPr>
          <t>Här räknar programmat fram tryckfallet över styrventilen som du valt.</t>
        </r>
      </text>
    </comment>
    <comment ref="J18" authorId="1">
      <text>
        <r>
          <rPr>
            <b/>
            <sz val="8"/>
            <rFont val="Tahoma"/>
            <family val="2"/>
          </rPr>
          <t>Skriv in vattentemperaturen på värmesidan</t>
        </r>
      </text>
    </comment>
    <comment ref="J20" authorId="0">
      <text>
        <r>
          <rPr>
            <b/>
            <sz val="8"/>
            <rFont val="Tahoma"/>
            <family val="2"/>
          </rPr>
          <t>Totalt tryckfall i shuntgrupp.
Skall ej vara högre än "Trycfall primärt"</t>
        </r>
      </text>
    </comment>
    <comment ref="L20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N20" authorId="0">
      <text>
        <r>
          <rPr>
            <b/>
            <sz val="8"/>
            <rFont val="Tahoma"/>
            <family val="2"/>
          </rPr>
          <t>Totalt tryckfall sekundärsida i shuntgruppen och belastning exkl. rördragning.
Detta värde skall pumpen dimensioneras efter</t>
        </r>
      </text>
    </comment>
    <comment ref="J21" authorId="0">
      <text>
        <r>
          <rPr>
            <b/>
            <sz val="8"/>
            <rFont val="Tahoma"/>
            <family val="2"/>
          </rPr>
          <t>Kv värde totalt shuntgrupp primärt.</t>
        </r>
      </text>
    </comment>
    <comment ref="L21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N21" authorId="0">
      <text>
        <r>
          <rPr>
            <b/>
            <sz val="8"/>
            <rFont val="Tahoma"/>
            <family val="2"/>
          </rPr>
          <t>Kv värde totalt shuntgrupp sekundärt</t>
        </r>
      </text>
    </comment>
    <comment ref="C24" authorId="0">
      <text>
        <r>
          <rPr>
            <b/>
            <sz val="10"/>
            <rFont val="Tahoma"/>
            <family val="2"/>
          </rPr>
          <t>2-Vägs kyla/2-vägs värme = 220  
3-Vägs kyla/2-vägs värme = 320
3-Vägs kyla/3-vägs värme = 330
2-Vägs kyla/3-vägs värme = 230</t>
        </r>
      </text>
    </comment>
    <comment ref="D24" authorId="0">
      <text>
        <r>
          <rPr>
            <b/>
            <sz val="10"/>
            <rFont val="Tahoma"/>
            <family val="2"/>
          </rPr>
          <t>V, FÖR VÄRME
K, FÖR KYLA</t>
        </r>
      </text>
    </comment>
    <comment ref="F24" authorId="1">
      <text>
        <r>
          <rPr>
            <b/>
            <sz val="8"/>
            <rFont val="Tahoma"/>
            <family val="2"/>
          </rPr>
          <t>Dimension Återvinningskrets</t>
        </r>
      </text>
    </comment>
    <comment ref="G24" authorId="0">
      <text>
        <r>
          <rPr>
            <b/>
            <sz val="8"/>
            <rFont val="Tahoma"/>
            <family val="2"/>
          </rPr>
          <t>Shuntgruppens dimension värme primär</t>
        </r>
      </text>
    </comment>
    <comment ref="H24" authorId="0">
      <text>
        <r>
          <rPr>
            <b/>
            <sz val="8"/>
            <rFont val="Tahoma"/>
            <family val="2"/>
          </rPr>
          <t>Dimensionen på shuntens sekundärsida</t>
        </r>
      </text>
    </comment>
    <comment ref="J24" authorId="1">
      <text>
        <r>
          <rPr>
            <b/>
            <sz val="8"/>
            <rFont val="Tahoma"/>
            <family val="2"/>
          </rPr>
          <t>Kvs-värdet på vald styrventil Återvinning frånluft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Kvs-värdet på vald styrventil primär värme
</t>
        </r>
      </text>
    </comment>
    <comment ref="L6" authorId="1">
      <text>
        <r>
          <rPr>
            <b/>
            <sz val="8"/>
            <rFont val="Tahoma"/>
            <family val="0"/>
          </rPr>
          <t>Här matar vi in vätske flödet från batterikörningen (vanligtvis samma för våde återvinning och övrigt driftfall)</t>
        </r>
      </text>
    </comment>
    <comment ref="L8" authorId="1">
      <text>
        <r>
          <rPr>
            <b/>
            <sz val="8"/>
            <rFont val="Tahoma"/>
            <family val="0"/>
          </rPr>
          <t>Skriv in tryckfall för frånluftsaggregatet</t>
        </r>
      </text>
    </comment>
    <comment ref="N8" authorId="1">
      <text>
        <r>
          <rPr>
            <b/>
            <sz val="8"/>
            <rFont val="Tahoma"/>
            <family val="0"/>
          </rPr>
          <t>Skriv in tryckfall för tilluftsaggregatet</t>
        </r>
      </text>
    </comment>
    <comment ref="L10" authorId="1">
      <text>
        <r>
          <rPr>
            <b/>
            <sz val="10"/>
            <color indexed="10"/>
            <rFont val="Tahoma"/>
            <family val="2"/>
          </rPr>
          <t xml:space="preserve">HÄR LÄGGER VI IN DEN SEKUNDÄRA DIMENSIONEN PÅ SHUNTEN SOM VI HÄMTAR FRÅN LISTA 1
(kan vara olika om det skiljer på flödena) </t>
        </r>
      </text>
    </comment>
    <comment ref="N18" authorId="1">
      <text>
        <r>
          <rPr>
            <b/>
            <sz val="8"/>
            <rFont val="Tahoma"/>
            <family val="2"/>
          </rPr>
          <t>Skirv in temperaturet för aggregatets batteri vis värmefallet (vinterdrift) eller kylfallet (sommardrift) beroende på funktion</t>
        </r>
      </text>
    </comment>
  </commentList>
</comments>
</file>

<file path=xl/sharedStrings.xml><?xml version="1.0" encoding="utf-8"?>
<sst xmlns="http://schemas.openxmlformats.org/spreadsheetml/2006/main" count="153" uniqueCount="121">
  <si>
    <r>
      <t xml:space="preserve">Preliminär dimensionering standardshuntgrupper utförande. </t>
    </r>
    <r>
      <rPr>
        <b/>
        <sz val="16"/>
        <rFont val="Arial"/>
        <family val="2"/>
      </rPr>
      <t>PERx2-VÅ</t>
    </r>
  </si>
  <si>
    <t>Lista 1</t>
  </si>
  <si>
    <t>Lista 2</t>
  </si>
  <si>
    <t>Referens</t>
  </si>
  <si>
    <t>SHG-K/V</t>
  </si>
  <si>
    <t>Flöde</t>
  </si>
  <si>
    <t>Rör DN</t>
  </si>
  <si>
    <t>Styrventil</t>
  </si>
  <si>
    <t>PRIM</t>
  </si>
  <si>
    <t>Frånluft</t>
  </si>
  <si>
    <t>Tilluft</t>
  </si>
  <si>
    <t>SEK</t>
  </si>
  <si>
    <t>l/s</t>
  </si>
  <si>
    <t>mm</t>
  </si>
  <si>
    <t>DN (Kvs)</t>
  </si>
  <si>
    <t>0.02-0.08</t>
  </si>
  <si>
    <t>PERx2</t>
  </si>
  <si>
    <t>0,02-0,03</t>
  </si>
  <si>
    <t>15(0,25)</t>
  </si>
  <si>
    <t>0.08-0.18</t>
  </si>
  <si>
    <t>0,03-0,04</t>
  </si>
  <si>
    <t>15(0,4)</t>
  </si>
  <si>
    <t>Kvs värde</t>
  </si>
  <si>
    <t>0.18-0.30</t>
  </si>
  <si>
    <t>0.04-0.06</t>
  </si>
  <si>
    <t>15(0,63)</t>
  </si>
  <si>
    <t>MMA</t>
  </si>
  <si>
    <t>STAD/F</t>
  </si>
  <si>
    <t>DN</t>
  </si>
  <si>
    <t>SHG</t>
  </si>
  <si>
    <t>Balansventil</t>
  </si>
  <si>
    <t>Tryckfall</t>
  </si>
  <si>
    <t>kPa</t>
  </si>
  <si>
    <t>0.30-0.45</t>
  </si>
  <si>
    <t>0.07-0.11</t>
  </si>
  <si>
    <t>15(1,0)</t>
  </si>
  <si>
    <t>0.45-0.80</t>
  </si>
  <si>
    <t>0.10-0.17</t>
  </si>
  <si>
    <t>15(1,6)</t>
  </si>
  <si>
    <t>Dimension shuntgrupp</t>
  </si>
  <si>
    <t>0.80-1.00</t>
  </si>
  <si>
    <t>32x</t>
  </si>
  <si>
    <t>0.16-0.27</t>
  </si>
  <si>
    <t>15(2,5)</t>
  </si>
  <si>
    <t>Kv formel shuntgrupp</t>
  </si>
  <si>
    <t>Kvs</t>
  </si>
  <si>
    <t>1.00-1.20</t>
  </si>
  <si>
    <t>0.25-0.44</t>
  </si>
  <si>
    <t>15(4,0)</t>
  </si>
  <si>
    <t>Tryckfall SHG exkl. styrventil</t>
  </si>
  <si>
    <t>1.20-1.70</t>
  </si>
  <si>
    <t>40x</t>
  </si>
  <si>
    <t>0.40-0.69</t>
  </si>
  <si>
    <t>20(6,3)</t>
  </si>
  <si>
    <t>1.70-2.40</t>
  </si>
  <si>
    <t>0.64-1.10</t>
  </si>
  <si>
    <t>25(10)</t>
  </si>
  <si>
    <t>Beräkning Kv-värde Styrventil</t>
  </si>
  <si>
    <t>KV</t>
  </si>
  <si>
    <t>Välj pumpar</t>
  </si>
  <si>
    <t>2.00-3.00</t>
  </si>
  <si>
    <t>50x</t>
  </si>
  <si>
    <t>1.00-1.75</t>
  </si>
  <si>
    <t>32(16)</t>
  </si>
  <si>
    <t>Vald styrventil Kvs-värde</t>
  </si>
  <si>
    <t>KVS</t>
  </si>
  <si>
    <t>3.00-4.50</t>
  </si>
  <si>
    <t>1.60-2.70</t>
  </si>
  <si>
    <t>40(25)</t>
  </si>
  <si>
    <t>Tryckfall vald styrventil</t>
  </si>
  <si>
    <t>4.50-6.00</t>
  </si>
  <si>
    <t>2.50-4.40</t>
  </si>
  <si>
    <t>50(40)</t>
  </si>
  <si>
    <t>Ventilautoritet</t>
  </si>
  <si>
    <t>6.00-10,0</t>
  </si>
  <si>
    <t>3.10-5.40</t>
  </si>
  <si>
    <t>65(49)</t>
  </si>
  <si>
    <t>Temperatur in/ut</t>
  </si>
  <si>
    <t>60-30</t>
  </si>
  <si>
    <t>19-26</t>
  </si>
  <si>
    <t>10,0-16,0</t>
  </si>
  <si>
    <t>4.90-8.50</t>
  </si>
  <si>
    <t>80(78)</t>
  </si>
  <si>
    <t>16,0-22,0</t>
  </si>
  <si>
    <t>7.90-13.5</t>
  </si>
  <si>
    <t>100(124)</t>
  </si>
  <si>
    <t>Totalt tryckfall shuntgrupp</t>
  </si>
  <si>
    <t>12.6-22,0</t>
  </si>
  <si>
    <t>125(200)</t>
  </si>
  <si>
    <t>Kv värde shuntgrupp</t>
  </si>
  <si>
    <t>Shuntkod</t>
  </si>
  <si>
    <t>Lista 3</t>
  </si>
  <si>
    <t>K</t>
  </si>
  <si>
    <t>R</t>
  </si>
  <si>
    <t>Pump</t>
  </si>
  <si>
    <t>Nr.</t>
  </si>
  <si>
    <t>Fritext:</t>
  </si>
  <si>
    <t>Shuntab väljer</t>
  </si>
  <si>
    <t>Våt-pump</t>
  </si>
  <si>
    <t>Torr-pump</t>
  </si>
  <si>
    <t>Frekvensstyrd</t>
  </si>
  <si>
    <t>Övrigt</t>
  </si>
  <si>
    <t>utan pump</t>
  </si>
  <si>
    <t>Större flöden, högre tryckfall eller</t>
  </si>
  <si>
    <t xml:space="preserve">andra önskemål på shuntgrupper eller </t>
  </si>
  <si>
    <t>ingående komponenter. Kontakta Shuntab</t>
  </si>
  <si>
    <t>Rätt till ändringar förbehålls</t>
  </si>
  <si>
    <t>Skicka detta till</t>
  </si>
  <si>
    <t>Shuntab Sverige AB</t>
  </si>
  <si>
    <t>Södravägen 64</t>
  </si>
  <si>
    <t>Artistvägen 8</t>
  </si>
  <si>
    <t>392 45 Kalmar</t>
  </si>
  <si>
    <t>121 35 Stockholm</t>
  </si>
  <si>
    <t>tel. 0480-49 17 50</t>
  </si>
  <si>
    <t>tel. 08-640 25 04</t>
  </si>
  <si>
    <t>fax. 0480-49 17 40</t>
  </si>
  <si>
    <t>fax. 08-640 25 05</t>
  </si>
  <si>
    <t>bebben@shuntab.se</t>
  </si>
  <si>
    <t>ola@shuntab.se</t>
  </si>
  <si>
    <t>Skype: shuntabbebben</t>
  </si>
  <si>
    <t>Skype: shunta-ola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</si>
</sst>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b/>
      <sz val="16"/>
      <color indexed="17"/>
      <name val="Arial"/>
      <family val="2"/>
    </font>
    <font>
      <sz val="16"/>
      <color indexed="36"/>
      <name val="Arial"/>
      <family val="2"/>
    </font>
    <font>
      <b/>
      <sz val="14"/>
      <name val="Arial"/>
      <family val="2"/>
    </font>
    <font>
      <sz val="16"/>
      <color indexed="1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57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6"/>
      <color theme="7" tint="-0.24997000396251678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0" fontId="18" fillId="33" borderId="14" xfId="0" applyFont="1" applyFill="1" applyBorder="1" applyAlignment="1" applyProtection="1">
      <alignment horizontal="center"/>
      <protection hidden="1"/>
    </xf>
    <xf numFmtId="0" fontId="18" fillId="33" borderId="15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18" fillId="33" borderId="16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4" fillId="34" borderId="10" xfId="0" applyFont="1" applyFill="1" applyBorder="1" applyAlignment="1" applyProtection="1">
      <alignment horizontal="center"/>
      <protection locked="0"/>
    </xf>
    <xf numFmtId="0" fontId="24" fillId="34" borderId="11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/>
      <protection hidden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 applyProtection="1">
      <alignment/>
      <protection hidden="1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33" borderId="16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 horizontal="center"/>
      <protection hidden="1"/>
    </xf>
    <xf numFmtId="0" fontId="19" fillId="33" borderId="0" xfId="0" applyFont="1" applyFill="1" applyBorder="1" applyAlignment="1" applyProtection="1">
      <alignment horizontal="center"/>
      <protection hidden="1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1" fillId="33" borderId="16" xfId="0" applyFont="1" applyFill="1" applyBorder="1" applyAlignment="1" applyProtection="1">
      <alignment horizont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26" fillId="33" borderId="0" xfId="0" applyFont="1" applyFill="1" applyBorder="1" applyAlignment="1" applyProtection="1">
      <alignment/>
      <protection hidden="1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 vertical="center" textRotation="90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17" xfId="0" applyFont="1" applyFill="1" applyBorder="1" applyAlignment="1" applyProtection="1">
      <alignment horizontal="right"/>
      <protection hidden="1"/>
    </xf>
    <xf numFmtId="2" fontId="19" fillId="34" borderId="27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left"/>
      <protection hidden="1"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19" fillId="34" borderId="11" xfId="0" applyNumberFormat="1" applyFont="1" applyFill="1" applyBorder="1" applyAlignment="1" applyProtection="1">
      <alignment horizontal="center"/>
      <protection locked="0"/>
    </xf>
    <xf numFmtId="2" fontId="19" fillId="34" borderId="12" xfId="0" applyNumberFormat="1" applyFont="1" applyFill="1" applyBorder="1" applyAlignment="1" applyProtection="1">
      <alignment horizontal="center"/>
      <protection locked="0"/>
    </xf>
    <xf numFmtId="0" fontId="18" fillId="33" borderId="17" xfId="0" applyFont="1" applyFill="1" applyBorder="1" applyAlignment="1" applyProtection="1">
      <alignment horizontal="left"/>
      <protection hidden="1"/>
    </xf>
    <xf numFmtId="0" fontId="20" fillId="0" borderId="28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textRotation="90"/>
    </xf>
    <xf numFmtId="0" fontId="58" fillId="0" borderId="0" xfId="0" applyFont="1" applyBorder="1" applyAlignment="1" applyProtection="1">
      <alignment horizontal="center" vertical="center"/>
      <protection hidden="1"/>
    </xf>
    <xf numFmtId="0" fontId="18" fillId="33" borderId="16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center"/>
      <protection hidden="1"/>
    </xf>
    <xf numFmtId="0" fontId="58" fillId="0" borderId="0" xfId="0" applyFont="1" applyBorder="1" applyAlignment="1">
      <alignment horizontal="center"/>
    </xf>
    <xf numFmtId="0" fontId="19" fillId="34" borderId="27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1" xfId="0" applyFont="1" applyFill="1" applyBorder="1" applyAlignment="1" applyProtection="1">
      <alignment horizontal="center"/>
      <protection locked="0"/>
    </xf>
    <xf numFmtId="0" fontId="19" fillId="34" borderId="12" xfId="0" applyFont="1" applyFill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0" fontId="21" fillId="33" borderId="16" xfId="0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right"/>
      <protection hidden="1"/>
    </xf>
    <xf numFmtId="0" fontId="21" fillId="33" borderId="17" xfId="0" applyFont="1" applyFill="1" applyBorder="1" applyAlignment="1" applyProtection="1">
      <alignment horizontal="right"/>
      <protection hidden="1"/>
    </xf>
    <xf numFmtId="0" fontId="21" fillId="34" borderId="27" xfId="0" applyFont="1" applyFill="1" applyBorder="1" applyAlignment="1" applyProtection="1">
      <alignment horizontal="center"/>
      <protection locked="0"/>
    </xf>
    <xf numFmtId="0" fontId="21" fillId="34" borderId="10" xfId="0" applyFont="1" applyFill="1" applyBorder="1" applyAlignment="1" applyProtection="1">
      <alignment horizontal="center"/>
      <protection locked="0"/>
    </xf>
    <xf numFmtId="0" fontId="21" fillId="34" borderId="11" xfId="0" applyFont="1" applyFill="1" applyBorder="1" applyAlignment="1" applyProtection="1">
      <alignment horizontal="center"/>
      <protection locked="0"/>
    </xf>
    <xf numFmtId="0" fontId="21" fillId="34" borderId="12" xfId="0" applyFont="1" applyFill="1" applyBorder="1" applyAlignment="1" applyProtection="1">
      <alignment horizontal="center"/>
      <protection locked="0"/>
    </xf>
    <xf numFmtId="0" fontId="27" fillId="33" borderId="16" xfId="0" applyFont="1" applyFill="1" applyBorder="1" applyAlignment="1" applyProtection="1">
      <alignment horizontal="left"/>
      <protection hidden="1"/>
    </xf>
    <xf numFmtId="0" fontId="27" fillId="33" borderId="0" xfId="0" applyFont="1" applyFill="1" applyBorder="1" applyAlignment="1" applyProtection="1">
      <alignment horizontal="right"/>
      <protection hidden="1"/>
    </xf>
    <xf numFmtId="164" fontId="27" fillId="33" borderId="0" xfId="0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 horizontal="left"/>
      <protection hidden="1"/>
    </xf>
    <xf numFmtId="0" fontId="27" fillId="33" borderId="17" xfId="0" applyFont="1" applyFill="1" applyBorder="1" applyAlignment="1" applyProtection="1">
      <alignment horizontal="left"/>
      <protection hidden="1"/>
    </xf>
    <xf numFmtId="0" fontId="18" fillId="33" borderId="29" xfId="0" applyFont="1" applyFill="1" applyBorder="1" applyAlignment="1" applyProtection="1">
      <alignment horizontal="right"/>
      <protection hidden="1"/>
    </xf>
    <xf numFmtId="164" fontId="18" fillId="33" borderId="30" xfId="0" applyNumberFormat="1" applyFont="1" applyFill="1" applyBorder="1" applyAlignment="1" applyProtection="1">
      <alignment horizontal="center"/>
      <protection hidden="1"/>
    </xf>
    <xf numFmtId="164" fontId="18" fillId="33" borderId="0" xfId="0" applyNumberFormat="1" applyFont="1" applyFill="1" applyBorder="1" applyAlignment="1" applyProtection="1">
      <alignment horizontal="left"/>
      <protection hidden="1"/>
    </xf>
    <xf numFmtId="164" fontId="18" fillId="33" borderId="31" xfId="0" applyNumberFormat="1" applyFont="1" applyFill="1" applyBorder="1" applyAlignment="1" applyProtection="1">
      <alignment horizontal="center"/>
      <protection hidden="1"/>
    </xf>
    <xf numFmtId="164" fontId="18" fillId="33" borderId="32" xfId="0" applyNumberFormat="1" applyFont="1" applyFill="1" applyBorder="1" applyAlignment="1" applyProtection="1">
      <alignment horizontal="center"/>
      <protection hidden="1"/>
    </xf>
    <xf numFmtId="164" fontId="18" fillId="33" borderId="33" xfId="0" applyNumberFormat="1" applyFont="1" applyFill="1" applyBorder="1" applyAlignment="1" applyProtection="1">
      <alignment horizontal="center"/>
      <protection hidden="1"/>
    </xf>
    <xf numFmtId="164" fontId="18" fillId="33" borderId="34" xfId="0" applyNumberFormat="1" applyFont="1" applyFill="1" applyBorder="1" applyAlignment="1" applyProtection="1">
      <alignment horizontal="center"/>
      <protection hidden="1"/>
    </xf>
    <xf numFmtId="164" fontId="18" fillId="33" borderId="0" xfId="0" applyNumberFormat="1" applyFont="1" applyFill="1" applyBorder="1" applyAlignment="1" applyProtection="1">
      <alignment horizontal="center"/>
      <protection hidden="1"/>
    </xf>
    <xf numFmtId="0" fontId="18" fillId="35" borderId="0" xfId="0" applyFont="1" applyFill="1" applyBorder="1" applyAlignment="1" applyProtection="1">
      <alignment/>
      <protection hidden="1"/>
    </xf>
    <xf numFmtId="1" fontId="28" fillId="33" borderId="0" xfId="0" applyNumberFormat="1" applyFont="1" applyFill="1" applyBorder="1" applyAlignment="1" applyProtection="1">
      <alignment horizontal="center"/>
      <protection hidden="1"/>
    </xf>
    <xf numFmtId="0" fontId="22" fillId="33" borderId="16" xfId="0" applyFont="1" applyFill="1" applyBorder="1" applyAlignment="1" applyProtection="1">
      <alignment horizontal="right"/>
      <protection hidden="1"/>
    </xf>
    <xf numFmtId="0" fontId="22" fillId="33" borderId="0" xfId="0" applyFont="1" applyFill="1" applyBorder="1" applyAlignment="1" applyProtection="1">
      <alignment horizontal="right"/>
      <protection hidden="1"/>
    </xf>
    <xf numFmtId="0" fontId="22" fillId="33" borderId="17" xfId="0" applyFont="1" applyFill="1" applyBorder="1" applyAlignment="1" applyProtection="1">
      <alignment horizontal="right"/>
      <protection hidden="1"/>
    </xf>
    <xf numFmtId="0" fontId="22" fillId="34" borderId="27" xfId="0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 applyProtection="1">
      <alignment horizontal="center"/>
      <protection locked="0"/>
    </xf>
    <xf numFmtId="0" fontId="28" fillId="34" borderId="27" xfId="0" applyFont="1" applyFill="1" applyBorder="1" applyAlignment="1" applyProtection="1">
      <alignment horizontal="center"/>
      <protection locked="0"/>
    </xf>
    <xf numFmtId="164" fontId="18" fillId="33" borderId="35" xfId="0" applyNumberFormat="1" applyFont="1" applyFill="1" applyBorder="1" applyAlignment="1" applyProtection="1">
      <alignment horizontal="center"/>
      <protection hidden="1"/>
    </xf>
    <xf numFmtId="164" fontId="18" fillId="35" borderId="0" xfId="0" applyNumberFormat="1" applyFont="1" applyFill="1" applyBorder="1" applyAlignment="1" applyProtection="1">
      <alignment horizontal="center"/>
      <protection hidden="1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9" fontId="18" fillId="33" borderId="30" xfId="49" applyFont="1" applyFill="1" applyBorder="1" applyAlignment="1" applyProtection="1">
      <alignment horizontal="center"/>
      <protection hidden="1"/>
    </xf>
    <xf numFmtId="2" fontId="18" fillId="33" borderId="0" xfId="0" applyNumberFormat="1" applyFont="1" applyFill="1" applyBorder="1" applyAlignment="1" applyProtection="1">
      <alignment horizontal="center"/>
      <protection hidden="1"/>
    </xf>
    <xf numFmtId="49" fontId="20" fillId="0" borderId="24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9" fillId="33" borderId="16" xfId="0" applyFont="1" applyFill="1" applyBorder="1" applyAlignment="1" applyProtection="1">
      <alignment horizontal="right"/>
      <protection hidden="1"/>
    </xf>
    <xf numFmtId="0" fontId="19" fillId="33" borderId="0" xfId="0" applyFont="1" applyFill="1" applyBorder="1" applyAlignment="1" applyProtection="1">
      <alignment horizontal="right"/>
      <protection hidden="1"/>
    </xf>
    <xf numFmtId="0" fontId="19" fillId="33" borderId="17" xfId="0" applyFont="1" applyFill="1" applyBorder="1" applyAlignment="1" applyProtection="1">
      <alignment horizontal="right"/>
      <protection hidden="1"/>
    </xf>
    <xf numFmtId="49" fontId="19" fillId="36" borderId="27" xfId="0" applyNumberFormat="1" applyFont="1" applyFill="1" applyBorder="1" applyAlignment="1" applyProtection="1">
      <alignment horizontal="center"/>
      <protection hidden="1"/>
    </xf>
    <xf numFmtId="49" fontId="19" fillId="35" borderId="0" xfId="0" applyNumberFormat="1" applyFont="1" applyFill="1" applyBorder="1" applyAlignment="1" applyProtection="1">
      <alignment horizontal="center"/>
      <protection hidden="1"/>
    </xf>
    <xf numFmtId="0" fontId="19" fillId="36" borderId="10" xfId="0" applyFont="1" applyFill="1" applyBorder="1" applyAlignment="1" applyProtection="1">
      <alignment horizontal="center"/>
      <protection hidden="1"/>
    </xf>
    <xf numFmtId="0" fontId="19" fillId="36" borderId="11" xfId="0" applyFont="1" applyFill="1" applyBorder="1" applyAlignment="1" applyProtection="1">
      <alignment horizontal="center"/>
      <protection hidden="1"/>
    </xf>
    <xf numFmtId="0" fontId="19" fillId="36" borderId="12" xfId="0" applyFont="1" applyFill="1" applyBorder="1" applyAlignment="1" applyProtection="1">
      <alignment horizontal="center"/>
      <protection hidden="1"/>
    </xf>
    <xf numFmtId="0" fontId="21" fillId="0" borderId="21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 textRotation="90"/>
    </xf>
    <xf numFmtId="164" fontId="18" fillId="33" borderId="27" xfId="0" applyNumberFormat="1" applyFont="1" applyFill="1" applyBorder="1" applyAlignment="1" applyProtection="1">
      <alignment horizontal="center"/>
      <protection hidden="1"/>
    </xf>
    <xf numFmtId="164" fontId="18" fillId="33" borderId="39" xfId="0" applyNumberFormat="1" applyFont="1" applyFill="1" applyBorder="1" applyAlignment="1" applyProtection="1">
      <alignment horizontal="center"/>
      <protection hidden="1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 textRotation="90"/>
    </xf>
    <xf numFmtId="0" fontId="18" fillId="35" borderId="16" xfId="0" applyFont="1" applyFill="1" applyBorder="1" applyAlignment="1" applyProtection="1">
      <alignment/>
      <protection hidden="1"/>
    </xf>
    <xf numFmtId="0" fontId="18" fillId="35" borderId="17" xfId="0" applyFont="1" applyFill="1" applyBorder="1" applyAlignment="1" applyProtection="1">
      <alignment/>
      <protection hidden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textRotation="90"/>
    </xf>
    <xf numFmtId="0" fontId="18" fillId="33" borderId="40" xfId="0" applyFont="1" applyFill="1" applyBorder="1" applyAlignment="1" applyProtection="1">
      <alignment horizontal="center"/>
      <protection hidden="1"/>
    </xf>
    <xf numFmtId="0" fontId="18" fillId="33" borderId="41" xfId="0" applyFont="1" applyFill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18" fillId="35" borderId="24" xfId="0" applyFont="1" applyFill="1" applyBorder="1" applyAlignment="1" applyProtection="1">
      <alignment horizontal="right"/>
      <protection hidden="1"/>
    </xf>
    <xf numFmtId="0" fontId="19" fillId="34" borderId="30" xfId="0" applyFont="1" applyFill="1" applyBorder="1" applyAlignment="1" applyProtection="1">
      <alignment horizontal="center"/>
      <protection locked="0"/>
    </xf>
    <xf numFmtId="0" fontId="19" fillId="34" borderId="30" xfId="0" applyFont="1" applyFill="1" applyBorder="1" applyAlignment="1" applyProtection="1">
      <alignment/>
      <protection locked="0"/>
    </xf>
    <xf numFmtId="0" fontId="18" fillId="33" borderId="30" xfId="0" applyFont="1" applyFill="1" applyBorder="1" applyAlignment="1" applyProtection="1">
      <alignment/>
      <protection hidden="1"/>
    </xf>
    <xf numFmtId="0" fontId="18" fillId="0" borderId="30" xfId="0" applyFont="1" applyBorder="1" applyAlignment="1" applyProtection="1">
      <alignment/>
      <protection hidden="1"/>
    </xf>
    <xf numFmtId="0" fontId="18" fillId="33" borderId="30" xfId="0" applyFont="1" applyFill="1" applyBorder="1" applyAlignment="1" applyProtection="1">
      <alignment horizontal="center"/>
      <protection hidden="1"/>
    </xf>
    <xf numFmtId="0" fontId="18" fillId="33" borderId="30" xfId="0" applyFont="1" applyFill="1" applyBorder="1" applyAlignment="1" applyProtection="1">
      <alignment horizontal="right"/>
      <protection hidden="1"/>
    </xf>
    <xf numFmtId="0" fontId="18" fillId="0" borderId="30" xfId="0" applyFont="1" applyBorder="1" applyAlignment="1" applyProtection="1">
      <alignment horizontal="right"/>
      <protection hidden="1"/>
    </xf>
    <xf numFmtId="2" fontId="60" fillId="33" borderId="30" xfId="0" applyNumberFormat="1" applyFont="1" applyFill="1" applyBorder="1" applyAlignment="1" applyProtection="1">
      <alignment horizontal="left"/>
      <protection hidden="1"/>
    </xf>
    <xf numFmtId="2" fontId="18" fillId="0" borderId="31" xfId="0" applyNumberFormat="1" applyFont="1" applyFill="1" applyBorder="1" applyAlignment="1" applyProtection="1">
      <alignment horizontal="left"/>
      <protection hidden="1"/>
    </xf>
    <xf numFmtId="2" fontId="18" fillId="0" borderId="32" xfId="0" applyNumberFormat="1" applyFont="1" applyFill="1" applyBorder="1" applyAlignment="1" applyProtection="1">
      <alignment horizontal="left"/>
      <protection hidden="1"/>
    </xf>
    <xf numFmtId="2" fontId="18" fillId="0" borderId="33" xfId="0" applyNumberFormat="1" applyFont="1" applyFill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0" fontId="28" fillId="0" borderId="42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2" fontId="18" fillId="33" borderId="0" xfId="0" applyNumberFormat="1" applyFont="1" applyFill="1" applyBorder="1" applyAlignment="1" applyProtection="1">
      <alignment/>
      <protection hidden="1"/>
    </xf>
    <xf numFmtId="0" fontId="28" fillId="0" borderId="43" xfId="0" applyFont="1" applyBorder="1" applyAlignment="1" applyProtection="1">
      <alignment horizontal="center"/>
      <protection hidden="1"/>
    </xf>
    <xf numFmtId="0" fontId="18" fillId="0" borderId="44" xfId="0" applyFont="1" applyBorder="1" applyAlignment="1" applyProtection="1">
      <alignment/>
      <protection hidden="1"/>
    </xf>
    <xf numFmtId="0" fontId="18" fillId="0" borderId="45" xfId="0" applyFont="1" applyBorder="1" applyAlignment="1" applyProtection="1">
      <alignment/>
      <protection hidden="1"/>
    </xf>
    <xf numFmtId="0" fontId="18" fillId="0" borderId="46" xfId="0" applyFont="1" applyBorder="1" applyAlignment="1" applyProtection="1">
      <alignment/>
      <protection hidden="1"/>
    </xf>
    <xf numFmtId="49" fontId="30" fillId="36" borderId="13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4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5" xfId="0" applyNumberFormat="1" applyFont="1" applyFill="1" applyBorder="1" applyAlignment="1" applyProtection="1">
      <alignment horizontal="left" vertical="top" wrapText="1"/>
      <protection locked="0"/>
    </xf>
    <xf numFmtId="0" fontId="31" fillId="0" borderId="47" xfId="0" applyFont="1" applyFill="1" applyBorder="1" applyAlignment="1">
      <alignment horizontal="left"/>
    </xf>
    <xf numFmtId="0" fontId="31" fillId="0" borderId="48" xfId="0" applyFont="1" applyFill="1" applyBorder="1" applyAlignment="1">
      <alignment horizontal="left"/>
    </xf>
    <xf numFmtId="0" fontId="31" fillId="0" borderId="49" xfId="0" applyFont="1" applyFill="1" applyBorder="1" applyAlignment="1">
      <alignment horizontal="left"/>
    </xf>
    <xf numFmtId="49" fontId="30" fillId="36" borderId="16" xfId="0" applyNumberFormat="1" applyFont="1" applyFill="1" applyBorder="1" applyAlignment="1" applyProtection="1">
      <alignment horizontal="left" vertical="top" wrapText="1"/>
      <protection locked="0"/>
    </xf>
    <xf numFmtId="49" fontId="30" fillId="36" borderId="0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7" xfId="0" applyNumberFormat="1" applyFont="1" applyFill="1" applyBorder="1" applyAlignment="1" applyProtection="1">
      <alignment horizontal="left" vertical="top" wrapText="1"/>
      <protection locked="0"/>
    </xf>
    <xf numFmtId="0" fontId="28" fillId="0" borderId="50" xfId="0" applyFont="1" applyBorder="1" applyAlignment="1" applyProtection="1">
      <alignment horizontal="center"/>
      <protection hidden="1"/>
    </xf>
    <xf numFmtId="0" fontId="31" fillId="0" borderId="51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left"/>
    </xf>
    <xf numFmtId="0" fontId="31" fillId="0" borderId="52" xfId="0" applyFont="1" applyFill="1" applyBorder="1" applyAlignment="1">
      <alignment horizontal="left"/>
    </xf>
    <xf numFmtId="49" fontId="30" fillId="36" borderId="44" xfId="0" applyNumberFormat="1" applyFont="1" applyFill="1" applyBorder="1" applyAlignment="1" applyProtection="1">
      <alignment horizontal="left" vertical="top" wrapText="1"/>
      <protection locked="0"/>
    </xf>
    <xf numFmtId="49" fontId="30" fillId="36" borderId="45" xfId="0" applyNumberFormat="1" applyFont="1" applyFill="1" applyBorder="1" applyAlignment="1" applyProtection="1">
      <alignment horizontal="left" vertical="top" wrapText="1"/>
      <protection locked="0"/>
    </xf>
    <xf numFmtId="49" fontId="30" fillId="36" borderId="46" xfId="0" applyNumberFormat="1" applyFont="1" applyFill="1" applyBorder="1" applyAlignment="1" applyProtection="1">
      <alignment horizontal="left" vertical="top" wrapText="1"/>
      <protection locked="0"/>
    </xf>
    <xf numFmtId="0" fontId="19" fillId="33" borderId="16" xfId="0" applyFont="1" applyFill="1" applyBorder="1" applyAlignment="1" applyProtection="1">
      <alignment horizontal="right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31" fillId="0" borderId="53" xfId="0" applyFont="1" applyFill="1" applyBorder="1" applyAlignment="1">
      <alignment horizontal="left"/>
    </xf>
    <xf numFmtId="0" fontId="31" fillId="0" borderId="54" xfId="0" applyFont="1" applyFill="1" applyBorder="1" applyAlignment="1">
      <alignment horizontal="left"/>
    </xf>
    <xf numFmtId="0" fontId="31" fillId="0" borderId="55" xfId="0" applyFont="1" applyFill="1" applyBorder="1" applyAlignment="1">
      <alignment horizontal="left"/>
    </xf>
    <xf numFmtId="0" fontId="31" fillId="0" borderId="16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0" xfId="0" applyFont="1" applyFill="1" applyBorder="1" applyAlignment="1">
      <alignment/>
    </xf>
    <xf numFmtId="0" fontId="31" fillId="0" borderId="17" xfId="0" applyFont="1" applyBorder="1" applyAlignment="1" applyProtection="1">
      <alignment/>
      <protection hidden="1"/>
    </xf>
    <xf numFmtId="0" fontId="31" fillId="0" borderId="44" xfId="0" applyFont="1" applyBorder="1" applyAlignment="1" applyProtection="1">
      <alignment/>
      <protection hidden="1"/>
    </xf>
    <xf numFmtId="0" fontId="31" fillId="0" borderId="45" xfId="0" applyFont="1" applyBorder="1" applyAlignment="1" applyProtection="1">
      <alignment/>
      <protection hidden="1"/>
    </xf>
    <xf numFmtId="0" fontId="31" fillId="0" borderId="46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33" borderId="44" xfId="0" applyFont="1" applyFill="1" applyBorder="1" applyAlignment="1" applyProtection="1">
      <alignment/>
      <protection hidden="1"/>
    </xf>
    <xf numFmtId="0" fontId="21" fillId="33" borderId="45" xfId="0" applyFont="1" applyFill="1" applyBorder="1" applyAlignment="1" applyProtection="1">
      <alignment/>
      <protection hidden="1"/>
    </xf>
    <xf numFmtId="0" fontId="18" fillId="33" borderId="45" xfId="0" applyFont="1" applyFill="1" applyBorder="1" applyAlignment="1" applyProtection="1">
      <alignment/>
      <protection hidden="1"/>
    </xf>
    <xf numFmtId="0" fontId="32" fillId="33" borderId="45" xfId="0" applyFont="1" applyFill="1" applyBorder="1" applyAlignment="1" applyProtection="1">
      <alignment/>
      <protection hidden="1"/>
    </xf>
    <xf numFmtId="0" fontId="18" fillId="33" borderId="46" xfId="0" applyFont="1" applyFill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56" xfId="0" applyFont="1" applyBorder="1" applyAlignment="1" applyProtection="1">
      <alignment/>
      <protection hidden="1"/>
    </xf>
    <xf numFmtId="0" fontId="18" fillId="0" borderId="57" xfId="0" applyFont="1" applyBorder="1" applyAlignment="1" applyProtection="1">
      <alignment/>
      <protection hidden="1"/>
    </xf>
    <xf numFmtId="0" fontId="18" fillId="0" borderId="58" xfId="0" applyFont="1" applyBorder="1" applyAlignment="1" applyProtection="1">
      <alignment/>
      <protection hidden="1"/>
    </xf>
    <xf numFmtId="0" fontId="33" fillId="0" borderId="59" xfId="0" applyFont="1" applyBorder="1" applyAlignment="1" applyProtection="1">
      <alignment/>
      <protection hidden="1"/>
    </xf>
    <xf numFmtId="0" fontId="18" fillId="0" borderId="29" xfId="0" applyFont="1" applyBorder="1" applyAlignment="1" applyProtection="1">
      <alignment/>
      <protection hidden="1"/>
    </xf>
    <xf numFmtId="0" fontId="18" fillId="0" borderId="59" xfId="0" applyFont="1" applyBorder="1" applyAlignment="1" applyProtection="1">
      <alignment/>
      <protection hidden="1"/>
    </xf>
    <xf numFmtId="0" fontId="34" fillId="0" borderId="59" xfId="0" applyFont="1" applyBorder="1" applyAlignment="1" applyProtection="1">
      <alignment/>
      <protection hidden="1"/>
    </xf>
    <xf numFmtId="0" fontId="36" fillId="0" borderId="59" xfId="44" applyFont="1" applyBorder="1" applyAlignment="1" applyProtection="1">
      <alignment/>
      <protection hidden="1"/>
    </xf>
    <xf numFmtId="0" fontId="18" fillId="0" borderId="60" xfId="0" applyFont="1" applyBorder="1" applyAlignment="1" applyProtection="1">
      <alignment/>
      <protection hidden="1"/>
    </xf>
    <xf numFmtId="0" fontId="18" fillId="0" borderId="41" xfId="0" applyFont="1" applyBorder="1" applyAlignment="1" applyProtection="1">
      <alignment/>
      <protection hidden="1"/>
    </xf>
    <xf numFmtId="0" fontId="18" fillId="0" borderId="61" xfId="0" applyFont="1" applyBorder="1" applyAlignment="1" applyProtection="1">
      <alignment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28</xdr:row>
      <xdr:rowOff>66675</xdr:rowOff>
    </xdr:from>
    <xdr:to>
      <xdr:col>12</xdr:col>
      <xdr:colOff>371475</xdr:colOff>
      <xdr:row>37</xdr:row>
      <xdr:rowOff>171450</xdr:rowOff>
    </xdr:to>
    <xdr:pic>
      <xdr:nvPicPr>
        <xdr:cNvPr id="1" name="Bildobjekt 2" descr="PERx2-VÅ-V 32 6 rör uppåt hög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058025"/>
          <a:ext cx="2733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bben@shuntab.se" TargetMode="External" /><Relationship Id="rId2" Type="http://schemas.openxmlformats.org/officeDocument/2006/relationships/hyperlink" Target="mailto:ola@shuntab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01"/>
  <sheetViews>
    <sheetView tabSelected="1" zoomScalePageLayoutView="0" workbookViewId="0" topLeftCell="A1">
      <selection activeCell="J3" sqref="J3:P3"/>
    </sheetView>
  </sheetViews>
  <sheetFormatPr defaultColWidth="9.140625" defaultRowHeight="19.5" customHeight="1"/>
  <cols>
    <col min="1" max="1" width="3.57421875" style="4" customWidth="1"/>
    <col min="2" max="2" width="17.421875" style="4" customWidth="1"/>
    <col min="3" max="3" width="7.57421875" style="4" customWidth="1"/>
    <col min="4" max="4" width="3.7109375" style="4" bestFit="1" customWidth="1"/>
    <col min="5" max="5" width="6.00390625" style="4" bestFit="1" customWidth="1"/>
    <col min="6" max="7" width="4.7109375" style="4" bestFit="1" customWidth="1"/>
    <col min="8" max="8" width="4.7109375" style="4" customWidth="1"/>
    <col min="9" max="9" width="4.57421875" style="4" customWidth="1"/>
    <col min="10" max="10" width="12.421875" style="4" customWidth="1"/>
    <col min="11" max="11" width="7.140625" style="4" bestFit="1" customWidth="1"/>
    <col min="12" max="14" width="10.7109375" style="4" customWidth="1"/>
    <col min="15" max="15" width="7.421875" style="4" customWidth="1"/>
    <col min="16" max="16" width="16.140625" style="4" bestFit="1" customWidth="1"/>
    <col min="17" max="17" width="7.421875" style="4" bestFit="1" customWidth="1"/>
    <col min="18" max="18" width="4.140625" style="4" customWidth="1"/>
    <col min="19" max="19" width="16.28125" style="4" customWidth="1"/>
    <col min="20" max="20" width="11.57421875" style="4" bestFit="1" customWidth="1"/>
    <col min="21" max="21" width="5.00390625" style="26" bestFit="1" customWidth="1"/>
    <col min="22" max="22" width="4.140625" style="26" customWidth="1"/>
    <col min="23" max="23" width="14.57421875" style="26" bestFit="1" customWidth="1"/>
    <col min="24" max="24" width="14.00390625" style="26" bestFit="1" customWidth="1"/>
    <col min="25" max="25" width="5.00390625" style="26" bestFit="1" customWidth="1"/>
    <col min="26" max="26" width="17.28125" style="26" customWidth="1"/>
    <col min="27" max="28" width="15.00390625" style="26" hidden="1" customWidth="1"/>
    <col min="29" max="29" width="6.421875" style="26" hidden="1" customWidth="1"/>
    <col min="30" max="30" width="15.00390625" style="26" hidden="1" customWidth="1"/>
    <col min="31" max="31" width="17.7109375" style="4" hidden="1" customWidth="1"/>
    <col min="32" max="16384" width="9.140625" style="4" customWidth="1"/>
  </cols>
  <sheetData>
    <row r="1" spans="2:30" ht="19.5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U1" s="4"/>
      <c r="V1" s="4"/>
      <c r="W1" s="4"/>
      <c r="X1" s="4"/>
      <c r="Y1" s="4"/>
      <c r="Z1" s="5"/>
      <c r="AA1" s="5"/>
      <c r="AB1" s="5"/>
      <c r="AC1" s="5"/>
      <c r="AD1" s="5"/>
    </row>
    <row r="2" spans="2:30" ht="19.5" customHeight="1" thickBo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S2" s="9" t="s">
        <v>1</v>
      </c>
      <c r="T2" s="10"/>
      <c r="U2" s="11"/>
      <c r="V2" s="11"/>
      <c r="W2" s="12" t="s">
        <v>2</v>
      </c>
      <c r="X2" s="13"/>
      <c r="Y2" s="14"/>
      <c r="Z2" s="5"/>
      <c r="AA2" s="5"/>
      <c r="AB2" s="5"/>
      <c r="AC2" s="5"/>
      <c r="AD2" s="5"/>
    </row>
    <row r="3" spans="2:30" ht="19.5" customHeight="1" thickBot="1">
      <c r="B3" s="15"/>
      <c r="C3" s="16"/>
      <c r="D3" s="16"/>
      <c r="E3" s="16"/>
      <c r="F3" s="17" t="s">
        <v>3</v>
      </c>
      <c r="G3" s="17"/>
      <c r="H3" s="17"/>
      <c r="I3" s="47"/>
      <c r="J3" s="19" t="s">
        <v>4</v>
      </c>
      <c r="K3" s="20"/>
      <c r="L3" s="20"/>
      <c r="M3" s="20"/>
      <c r="N3" s="20"/>
      <c r="O3" s="20"/>
      <c r="P3" s="21"/>
      <c r="Q3" s="22"/>
      <c r="S3" s="23" t="s">
        <v>5</v>
      </c>
      <c r="T3" s="24" t="s">
        <v>6</v>
      </c>
      <c r="U3" s="25"/>
      <c r="W3" s="27" t="s">
        <v>5</v>
      </c>
      <c r="X3" s="28" t="s">
        <v>7</v>
      </c>
      <c r="Y3" s="29"/>
      <c r="Z3" s="5"/>
      <c r="AA3" s="4"/>
      <c r="AB3" s="4"/>
      <c r="AC3" s="5"/>
      <c r="AD3" s="5"/>
    </row>
    <row r="4" spans="2:30" ht="22.5" customHeight="1" thickBot="1">
      <c r="B4" s="30"/>
      <c r="C4" s="31"/>
      <c r="D4" s="31"/>
      <c r="E4" s="31"/>
      <c r="F4" s="31"/>
      <c r="G4" s="31"/>
      <c r="H4" s="32"/>
      <c r="I4" s="32"/>
      <c r="J4" s="33" t="s">
        <v>8</v>
      </c>
      <c r="K4" s="16"/>
      <c r="L4" s="33" t="s">
        <v>9</v>
      </c>
      <c r="M4" s="33"/>
      <c r="N4" s="33" t="s">
        <v>10</v>
      </c>
      <c r="O4" s="16"/>
      <c r="P4" s="33" t="s">
        <v>11</v>
      </c>
      <c r="Q4" s="22"/>
      <c r="S4" s="34" t="s">
        <v>12</v>
      </c>
      <c r="T4" s="35" t="s">
        <v>13</v>
      </c>
      <c r="U4" s="25"/>
      <c r="W4" s="36" t="s">
        <v>12</v>
      </c>
      <c r="X4" s="37" t="s">
        <v>14</v>
      </c>
      <c r="Y4" s="29"/>
      <c r="Z4" s="5"/>
      <c r="AA4" s="4"/>
      <c r="AB4" s="4"/>
      <c r="AC4" s="5"/>
      <c r="AD4" s="5"/>
    </row>
    <row r="5" spans="2:30" ht="21" thickBot="1">
      <c r="B5" s="38"/>
      <c r="C5" s="32"/>
      <c r="D5" s="32"/>
      <c r="E5" s="32"/>
      <c r="F5" s="32"/>
      <c r="G5" s="32"/>
      <c r="H5" s="32"/>
      <c r="I5" s="32"/>
      <c r="J5" s="39"/>
      <c r="K5" s="40"/>
      <c r="L5" s="39"/>
      <c r="M5" s="39"/>
      <c r="N5" s="39"/>
      <c r="O5" s="40"/>
      <c r="P5" s="39"/>
      <c r="Q5" s="22"/>
      <c r="S5" s="41" t="s">
        <v>15</v>
      </c>
      <c r="T5" s="42">
        <v>10</v>
      </c>
      <c r="U5" s="43" t="s">
        <v>16</v>
      </c>
      <c r="W5" s="27" t="s">
        <v>17</v>
      </c>
      <c r="X5" s="44" t="s">
        <v>18</v>
      </c>
      <c r="Y5" s="45" t="s">
        <v>16</v>
      </c>
      <c r="Z5" s="5"/>
      <c r="AA5" s="4"/>
      <c r="AB5" s="4"/>
      <c r="AC5" s="5"/>
      <c r="AD5" s="5"/>
    </row>
    <row r="6" spans="2:30" ht="19.5" customHeight="1" thickBot="1">
      <c r="B6" s="46" t="s">
        <v>5</v>
      </c>
      <c r="C6" s="17"/>
      <c r="D6" s="17"/>
      <c r="E6" s="17"/>
      <c r="F6" s="17"/>
      <c r="G6" s="17"/>
      <c r="H6" s="17"/>
      <c r="I6" s="47"/>
      <c r="J6" s="48">
        <v>0.7</v>
      </c>
      <c r="K6" s="49" t="s">
        <v>12</v>
      </c>
      <c r="L6" s="50">
        <v>2.5</v>
      </c>
      <c r="M6" s="51"/>
      <c r="N6" s="51"/>
      <c r="O6" s="51"/>
      <c r="P6" s="52"/>
      <c r="Q6" s="53" t="s">
        <v>12</v>
      </c>
      <c r="S6" s="41" t="s">
        <v>19</v>
      </c>
      <c r="T6" s="42">
        <v>15</v>
      </c>
      <c r="U6" s="54"/>
      <c r="W6" s="55" t="s">
        <v>20</v>
      </c>
      <c r="X6" s="56" t="s">
        <v>21</v>
      </c>
      <c r="Y6" s="57"/>
      <c r="Z6" s="5"/>
      <c r="AA6" s="58" t="s">
        <v>22</v>
      </c>
      <c r="AB6" s="58" t="s">
        <v>22</v>
      </c>
      <c r="AC6" s="5"/>
      <c r="AD6" s="5" t="s">
        <v>22</v>
      </c>
    </row>
    <row r="7" spans="2:31" ht="19.5" customHeight="1" thickBot="1">
      <c r="B7" s="59"/>
      <c r="C7" s="18"/>
      <c r="D7" s="18"/>
      <c r="E7" s="18"/>
      <c r="F7" s="18"/>
      <c r="G7" s="18"/>
      <c r="H7" s="18"/>
      <c r="I7" s="18"/>
      <c r="J7" s="60"/>
      <c r="K7" s="49"/>
      <c r="L7" s="60"/>
      <c r="M7" s="60"/>
      <c r="N7" s="60"/>
      <c r="O7" s="49"/>
      <c r="P7" s="60"/>
      <c r="Q7" s="53"/>
      <c r="S7" s="41" t="s">
        <v>23</v>
      </c>
      <c r="T7" s="42">
        <v>20</v>
      </c>
      <c r="U7" s="54"/>
      <c r="W7" s="55" t="s">
        <v>24</v>
      </c>
      <c r="X7" s="56" t="s">
        <v>25</v>
      </c>
      <c r="Y7" s="57"/>
      <c r="Z7" s="5"/>
      <c r="AA7" s="58" t="s">
        <v>26</v>
      </c>
      <c r="AB7" s="58" t="s">
        <v>27</v>
      </c>
      <c r="AC7" s="5" t="s">
        <v>28</v>
      </c>
      <c r="AD7" s="61" t="s">
        <v>29</v>
      </c>
      <c r="AE7" s="5" t="s">
        <v>30</v>
      </c>
    </row>
    <row r="8" spans="2:30" ht="19.5" customHeight="1" thickBot="1">
      <c r="B8" s="46" t="s">
        <v>31</v>
      </c>
      <c r="C8" s="17"/>
      <c r="D8" s="17"/>
      <c r="E8" s="17"/>
      <c r="F8" s="17"/>
      <c r="G8" s="17"/>
      <c r="H8" s="17"/>
      <c r="I8" s="47"/>
      <c r="J8" s="62">
        <v>25</v>
      </c>
      <c r="K8" s="49" t="s">
        <v>32</v>
      </c>
      <c r="L8" s="62">
        <v>68</v>
      </c>
      <c r="M8" s="63" t="s">
        <v>32</v>
      </c>
      <c r="N8" s="64">
        <v>68</v>
      </c>
      <c r="O8" s="65"/>
      <c r="P8" s="66"/>
      <c r="Q8" s="53" t="s">
        <v>32</v>
      </c>
      <c r="S8" s="41" t="s">
        <v>33</v>
      </c>
      <c r="T8" s="42">
        <v>25</v>
      </c>
      <c r="U8" s="54"/>
      <c r="W8" s="55" t="s">
        <v>34</v>
      </c>
      <c r="X8" s="56" t="s">
        <v>35</v>
      </c>
      <c r="Y8" s="57"/>
      <c r="Z8" s="5"/>
      <c r="AA8" s="67">
        <v>2.7</v>
      </c>
      <c r="AB8" s="67">
        <v>1.5</v>
      </c>
      <c r="AC8" s="68">
        <v>10</v>
      </c>
      <c r="AD8" s="61">
        <v>12.5</v>
      </c>
    </row>
    <row r="9" spans="2:31" ht="19.5" customHeight="1" thickBot="1">
      <c r="B9" s="59"/>
      <c r="C9" s="18"/>
      <c r="D9" s="18"/>
      <c r="E9" s="18"/>
      <c r="F9" s="18"/>
      <c r="G9" s="18"/>
      <c r="H9" s="18"/>
      <c r="I9" s="18"/>
      <c r="J9" s="60"/>
      <c r="K9" s="49"/>
      <c r="L9" s="69">
        <v>30</v>
      </c>
      <c r="M9" s="60"/>
      <c r="N9" s="60"/>
      <c r="O9" s="49"/>
      <c r="P9" s="60"/>
      <c r="Q9" s="53"/>
      <c r="S9" s="41" t="s">
        <v>36</v>
      </c>
      <c r="T9" s="42">
        <v>32</v>
      </c>
      <c r="U9" s="54"/>
      <c r="W9" s="55" t="s">
        <v>37</v>
      </c>
      <c r="X9" s="56" t="s">
        <v>38</v>
      </c>
      <c r="Y9" s="57"/>
      <c r="Z9" s="5"/>
      <c r="AA9" s="67">
        <v>3.4</v>
      </c>
      <c r="AB9" s="67">
        <v>2.5</v>
      </c>
      <c r="AC9" s="68">
        <v>15</v>
      </c>
      <c r="AD9" s="61">
        <v>12.5</v>
      </c>
      <c r="AE9" s="61">
        <v>3.55</v>
      </c>
    </row>
    <row r="10" spans="2:31" ht="19.5" customHeight="1" thickBot="1">
      <c r="B10" s="70" t="s">
        <v>39</v>
      </c>
      <c r="C10" s="71"/>
      <c r="D10" s="71"/>
      <c r="E10" s="71"/>
      <c r="F10" s="71"/>
      <c r="G10" s="71"/>
      <c r="H10" s="71"/>
      <c r="I10" s="72"/>
      <c r="J10" s="73">
        <v>40</v>
      </c>
      <c r="K10" s="49" t="s">
        <v>13</v>
      </c>
      <c r="L10" s="74">
        <v>50</v>
      </c>
      <c r="M10" s="75"/>
      <c r="N10" s="75"/>
      <c r="O10" s="75"/>
      <c r="P10" s="76"/>
      <c r="Q10" s="53" t="s">
        <v>13</v>
      </c>
      <c r="S10" s="41" t="s">
        <v>40</v>
      </c>
      <c r="T10" s="42" t="s">
        <v>41</v>
      </c>
      <c r="U10" s="54"/>
      <c r="W10" s="55" t="s">
        <v>42</v>
      </c>
      <c r="X10" s="56" t="s">
        <v>43</v>
      </c>
      <c r="Y10" s="57"/>
      <c r="Z10" s="5"/>
      <c r="AA10" s="67">
        <v>4.7</v>
      </c>
      <c r="AB10" s="67">
        <v>5.2</v>
      </c>
      <c r="AC10" s="68">
        <v>20</v>
      </c>
      <c r="AD10" s="61">
        <v>12.5</v>
      </c>
      <c r="AE10" s="61">
        <v>5.1</v>
      </c>
    </row>
    <row r="11" spans="2:31" ht="19.5" customHeight="1">
      <c r="B11" s="77" t="s">
        <v>44</v>
      </c>
      <c r="C11" s="78"/>
      <c r="D11" s="78"/>
      <c r="E11" s="78"/>
      <c r="F11" s="78"/>
      <c r="G11" s="78"/>
      <c r="H11" s="78"/>
      <c r="I11" s="78"/>
      <c r="J11" s="79">
        <f>IF(J10=10,AA8,)+IF(J10=15,AA9,)+IF(J10=20,AA10,)+IF(J10=25,AA11,)+IF(J10=32,AA12,)+IF(J10="32x",AA13,)+IF(J10=40,AA14,)+IF(J10="40x",AA15,)+IF(J10=50,AA16,)+IF(J10="50x",AA17,)+IF(J10=65,AA18,)+IF(J10=80,AA19,)+IF(J10=100,AA20,)+IF(J10=125,AA21,)+IF(J10=150,AA22,)</f>
        <v>18.3</v>
      </c>
      <c r="K11" s="80"/>
      <c r="L11" s="79">
        <f>IF(L10=10,AA8,)+IF(L10=15,AA9,)+IF(L10=20,AA10,)+IF(L10=25,AA11,)+IF(L10=32,AA12,)+IF(L10="32x",AA13,)+IF(L10=40,AA14,)+IF(L10="40x",AA15,)+IF(L10=50,AA16,)+IF(L10="50x",AA17,)+IF(L10=65,AA18,)+IF(L10=80,AA19,)+IF(L10=100,AA20,)+IF(L10=125,AA21,)+IF(L10=150,AA22,)</f>
        <v>29.7</v>
      </c>
      <c r="M11" s="79"/>
      <c r="N11" s="79">
        <f>IF(L10=10,AA8,)+IF(L10=15,AA9,)+IF(L10=20,AA10,)+IF(L10=25,AA11,)+IF(L10=32,AA12,)+IF(L10="32x",AA13,)+IF(L10=40,AA14,)+IF(L10="40x",AA15,)+IF(L10=50,AA16,)+IF(L10="50x",AA17,)+IF(L10=65,AA18,)+IF(L10=80,AA19,)+IF(L10=100,AA20,)+IF(L10=125,AA21,)+IF(L10=150,AA22,)</f>
        <v>29.7</v>
      </c>
      <c r="O11" s="80"/>
      <c r="P11" s="79"/>
      <c r="Q11" s="81" t="s">
        <v>45</v>
      </c>
      <c r="S11" s="41" t="s">
        <v>46</v>
      </c>
      <c r="T11" s="42">
        <v>40</v>
      </c>
      <c r="U11" s="54"/>
      <c r="W11" s="55" t="s">
        <v>47</v>
      </c>
      <c r="X11" s="56" t="s">
        <v>48</v>
      </c>
      <c r="Y11" s="57"/>
      <c r="Z11" s="5"/>
      <c r="AA11" s="67">
        <v>7.8</v>
      </c>
      <c r="AB11" s="67">
        <v>7.7</v>
      </c>
      <c r="AC11" s="68">
        <v>25</v>
      </c>
      <c r="AD11" s="61">
        <v>17</v>
      </c>
      <c r="AE11" s="61">
        <v>8.8</v>
      </c>
    </row>
    <row r="12" spans="2:31" ht="19.5" customHeight="1">
      <c r="B12" s="46" t="s">
        <v>49</v>
      </c>
      <c r="C12" s="17"/>
      <c r="D12" s="17"/>
      <c r="E12" s="17"/>
      <c r="F12" s="17"/>
      <c r="G12" s="17"/>
      <c r="H12" s="17"/>
      <c r="I12" s="82"/>
      <c r="J12" s="83">
        <f>((3.6*J6)/J11)*((3.6*J6)/J11)/0.01</f>
        <v>1.8962644450416555</v>
      </c>
      <c r="K12" s="49" t="s">
        <v>32</v>
      </c>
      <c r="L12" s="83">
        <f>((3.6*L6)/L11)*((3.6*L6)/L11)/0.01</f>
        <v>9.18273645546373</v>
      </c>
      <c r="M12" s="84" t="s">
        <v>32</v>
      </c>
      <c r="N12" s="85">
        <f>((3.6*L6)/N11)*((3.6*L6)/N11)/0.01+2</f>
        <v>11.18273645546373</v>
      </c>
      <c r="O12" s="86"/>
      <c r="P12" s="87"/>
      <c r="Q12" s="53" t="s">
        <v>32</v>
      </c>
      <c r="S12" s="41" t="s">
        <v>50</v>
      </c>
      <c r="T12" s="42" t="s">
        <v>51</v>
      </c>
      <c r="U12" s="54"/>
      <c r="W12" s="55" t="s">
        <v>52</v>
      </c>
      <c r="X12" s="56" t="s">
        <v>53</v>
      </c>
      <c r="Y12" s="57"/>
      <c r="Z12" s="5"/>
      <c r="AA12" s="67">
        <v>12.4</v>
      </c>
      <c r="AB12" s="67">
        <v>13.3</v>
      </c>
      <c r="AC12" s="68">
        <v>32</v>
      </c>
      <c r="AD12" s="61">
        <v>38</v>
      </c>
      <c r="AE12" s="61">
        <v>13.1</v>
      </c>
    </row>
    <row r="13" spans="2:30" ht="19.5" customHeight="1">
      <c r="B13" s="59"/>
      <c r="C13" s="18"/>
      <c r="D13" s="18"/>
      <c r="E13" s="18"/>
      <c r="F13" s="18"/>
      <c r="G13" s="18"/>
      <c r="H13" s="18"/>
      <c r="I13" s="18"/>
      <c r="J13" s="16"/>
      <c r="K13" s="16"/>
      <c r="L13" s="16"/>
      <c r="M13" s="16"/>
      <c r="N13" s="16"/>
      <c r="O13" s="16"/>
      <c r="P13" s="60"/>
      <c r="Q13" s="53"/>
      <c r="S13" s="41" t="s">
        <v>54</v>
      </c>
      <c r="T13" s="42">
        <v>50</v>
      </c>
      <c r="U13" s="54"/>
      <c r="W13" s="55" t="s">
        <v>55</v>
      </c>
      <c r="X13" s="56" t="s">
        <v>56</v>
      </c>
      <c r="Y13" s="57"/>
      <c r="Z13" s="5"/>
      <c r="AA13" s="67">
        <v>17.3</v>
      </c>
      <c r="AB13" s="67">
        <v>17.1</v>
      </c>
      <c r="AC13" s="68" t="s">
        <v>41</v>
      </c>
      <c r="AD13" s="61">
        <v>38</v>
      </c>
    </row>
    <row r="14" spans="2:31" ht="19.5" customHeight="1" thickBot="1">
      <c r="B14" s="46" t="s">
        <v>57</v>
      </c>
      <c r="C14" s="17"/>
      <c r="D14" s="17"/>
      <c r="E14" s="17"/>
      <c r="F14" s="17"/>
      <c r="G14" s="17"/>
      <c r="H14" s="17"/>
      <c r="I14" s="82"/>
      <c r="J14" s="88">
        <f>(3.6*J6)/SQRT(0.01*J8)</f>
        <v>5.04</v>
      </c>
      <c r="K14" s="49" t="s">
        <v>58</v>
      </c>
      <c r="L14" s="88">
        <f>(3.6*L6)/SQRT(0.01*L9)</f>
        <v>16.431676725154986</v>
      </c>
      <c r="M14" s="49" t="s">
        <v>58</v>
      </c>
      <c r="N14" s="89"/>
      <c r="O14" s="90"/>
      <c r="P14" s="91" t="s">
        <v>59</v>
      </c>
      <c r="Q14" s="53"/>
      <c r="S14" s="41" t="s">
        <v>60</v>
      </c>
      <c r="T14" s="42" t="s">
        <v>61</v>
      </c>
      <c r="U14" s="54"/>
      <c r="W14" s="55" t="s">
        <v>62</v>
      </c>
      <c r="X14" s="56" t="s">
        <v>63</v>
      </c>
      <c r="Y14" s="57"/>
      <c r="Z14" s="5"/>
      <c r="AA14" s="67">
        <v>18.3</v>
      </c>
      <c r="AB14" s="67">
        <v>18</v>
      </c>
      <c r="AC14" s="68">
        <v>40</v>
      </c>
      <c r="AD14" s="61">
        <v>52</v>
      </c>
      <c r="AE14" s="61">
        <v>19.5</v>
      </c>
    </row>
    <row r="15" spans="2:30" ht="19.5" customHeight="1" thickBot="1">
      <c r="B15" s="92" t="s">
        <v>64</v>
      </c>
      <c r="C15" s="93"/>
      <c r="D15" s="93"/>
      <c r="E15" s="93"/>
      <c r="F15" s="93"/>
      <c r="G15" s="93"/>
      <c r="H15" s="93"/>
      <c r="I15" s="94"/>
      <c r="J15" s="95">
        <v>6.3</v>
      </c>
      <c r="K15" s="49" t="s">
        <v>65</v>
      </c>
      <c r="L15" s="95">
        <v>16</v>
      </c>
      <c r="M15" s="49" t="s">
        <v>65</v>
      </c>
      <c r="N15" s="96"/>
      <c r="O15" s="90"/>
      <c r="P15" s="97">
        <v>4</v>
      </c>
      <c r="Q15" s="53"/>
      <c r="S15" s="41" t="s">
        <v>66</v>
      </c>
      <c r="T15" s="42">
        <v>65</v>
      </c>
      <c r="U15" s="54"/>
      <c r="W15" s="55" t="s">
        <v>67</v>
      </c>
      <c r="X15" s="56" t="s">
        <v>68</v>
      </c>
      <c r="Y15" s="57"/>
      <c r="Z15" s="5"/>
      <c r="AA15" s="68">
        <v>26.9</v>
      </c>
      <c r="AB15" s="68">
        <v>27.9</v>
      </c>
      <c r="AC15" s="68" t="s">
        <v>51</v>
      </c>
      <c r="AD15" s="61">
        <v>52</v>
      </c>
    </row>
    <row r="16" spans="2:31" ht="19.5" customHeight="1">
      <c r="B16" s="46" t="s">
        <v>69</v>
      </c>
      <c r="C16" s="17"/>
      <c r="D16" s="17"/>
      <c r="E16" s="17"/>
      <c r="F16" s="17"/>
      <c r="G16" s="17"/>
      <c r="H16" s="17"/>
      <c r="I16" s="82"/>
      <c r="J16" s="98">
        <f>((3.6*J6)/J15*(3.6*J6)/J15)/0.01</f>
        <v>16</v>
      </c>
      <c r="K16" s="49" t="s">
        <v>32</v>
      </c>
      <c r="L16" s="98">
        <f>((3.6*L6)/L15*(3.6*L6)/L15)/0.01</f>
        <v>31.640625</v>
      </c>
      <c r="M16" s="49" t="s">
        <v>32</v>
      </c>
      <c r="N16" s="89"/>
      <c r="O16" s="90"/>
      <c r="P16" s="99"/>
      <c r="Q16" s="53"/>
      <c r="S16" s="100" t="s">
        <v>70</v>
      </c>
      <c r="T16" s="101">
        <v>80</v>
      </c>
      <c r="U16" s="54"/>
      <c r="W16" s="55" t="s">
        <v>71</v>
      </c>
      <c r="X16" s="56" t="s">
        <v>72</v>
      </c>
      <c r="Y16" s="57"/>
      <c r="Z16" s="5"/>
      <c r="AA16" s="67">
        <v>29.7</v>
      </c>
      <c r="AB16" s="68">
        <v>30.9</v>
      </c>
      <c r="AC16" s="68">
        <v>50</v>
      </c>
      <c r="AD16" s="61">
        <v>88</v>
      </c>
      <c r="AE16" s="61">
        <v>31.5</v>
      </c>
    </row>
    <row r="17" spans="2:30" ht="19.5" customHeight="1" thickBot="1">
      <c r="B17" s="59"/>
      <c r="C17" s="18"/>
      <c r="D17" s="18"/>
      <c r="E17" s="18"/>
      <c r="F17" s="18"/>
      <c r="G17" s="18"/>
      <c r="H17" s="18"/>
      <c r="I17" s="18"/>
      <c r="J17" s="89"/>
      <c r="K17" s="49"/>
      <c r="L17" s="102">
        <f>L16/(L16+N8)</f>
        <v>0.3175474360984789</v>
      </c>
      <c r="M17" s="84" t="s">
        <v>73</v>
      </c>
      <c r="N17" s="89"/>
      <c r="O17" s="49"/>
      <c r="P17" s="103"/>
      <c r="Q17" s="53"/>
      <c r="S17" s="104" t="s">
        <v>74</v>
      </c>
      <c r="T17" s="42">
        <v>100</v>
      </c>
      <c r="U17" s="54"/>
      <c r="W17" s="105" t="s">
        <v>75</v>
      </c>
      <c r="X17" s="106" t="s">
        <v>76</v>
      </c>
      <c r="Y17" s="57"/>
      <c r="Z17" s="5"/>
      <c r="AA17" s="67">
        <v>64.1</v>
      </c>
      <c r="AB17" s="68">
        <v>61.1</v>
      </c>
      <c r="AC17" s="68" t="s">
        <v>61</v>
      </c>
      <c r="AD17" s="61">
        <v>88</v>
      </c>
    </row>
    <row r="18" spans="2:31" ht="19.5" customHeight="1" thickBot="1">
      <c r="B18" s="107" t="s">
        <v>77</v>
      </c>
      <c r="C18" s="108"/>
      <c r="D18" s="108"/>
      <c r="E18" s="108"/>
      <c r="F18" s="108"/>
      <c r="G18" s="108"/>
      <c r="H18" s="108"/>
      <c r="I18" s="109"/>
      <c r="J18" s="110" t="s">
        <v>78</v>
      </c>
      <c r="K18" s="60"/>
      <c r="L18" s="111"/>
      <c r="M18" s="111"/>
      <c r="N18" s="112" t="s">
        <v>79</v>
      </c>
      <c r="O18" s="113"/>
      <c r="P18" s="114"/>
      <c r="Q18" s="53"/>
      <c r="S18" s="104" t="s">
        <v>80</v>
      </c>
      <c r="T18" s="42">
        <v>125</v>
      </c>
      <c r="U18" s="54"/>
      <c r="W18" s="55" t="s">
        <v>81</v>
      </c>
      <c r="X18" s="56" t="s">
        <v>82</v>
      </c>
      <c r="Y18" s="57"/>
      <c r="Z18" s="5"/>
      <c r="AA18" s="67">
        <v>75.1</v>
      </c>
      <c r="AB18" s="68">
        <v>70.5</v>
      </c>
      <c r="AC18" s="68">
        <v>65</v>
      </c>
      <c r="AD18" s="61">
        <v>126</v>
      </c>
      <c r="AE18" s="61">
        <v>93.5</v>
      </c>
    </row>
    <row r="19" spans="2:31" ht="19.5" customHeight="1" thickBot="1">
      <c r="B19" s="59"/>
      <c r="C19" s="18"/>
      <c r="D19" s="18"/>
      <c r="E19" s="18"/>
      <c r="F19" s="18"/>
      <c r="G19" s="18"/>
      <c r="H19" s="18"/>
      <c r="I19" s="18"/>
      <c r="J19" s="16"/>
      <c r="K19" s="16"/>
      <c r="L19" s="16"/>
      <c r="M19" s="16"/>
      <c r="N19" s="16"/>
      <c r="O19" s="16"/>
      <c r="P19" s="60"/>
      <c r="Q19" s="53"/>
      <c r="S19" s="34" t="s">
        <v>83</v>
      </c>
      <c r="T19" s="115">
        <v>150</v>
      </c>
      <c r="U19" s="116"/>
      <c r="W19" s="55" t="s">
        <v>84</v>
      </c>
      <c r="X19" s="56" t="s">
        <v>85</v>
      </c>
      <c r="Y19" s="57"/>
      <c r="Z19" s="5"/>
      <c r="AA19" s="68">
        <v>93</v>
      </c>
      <c r="AB19" s="68">
        <v>98.8</v>
      </c>
      <c r="AC19" s="68">
        <v>80</v>
      </c>
      <c r="AD19" s="68">
        <v>174</v>
      </c>
      <c r="AE19" s="61">
        <v>110</v>
      </c>
    </row>
    <row r="20" spans="2:31" ht="19.5" customHeight="1" thickBot="1">
      <c r="B20" s="46" t="s">
        <v>86</v>
      </c>
      <c r="C20" s="17"/>
      <c r="D20" s="17"/>
      <c r="E20" s="17"/>
      <c r="F20" s="17"/>
      <c r="G20" s="17"/>
      <c r="H20" s="17"/>
      <c r="I20" s="47"/>
      <c r="J20" s="117">
        <f>J12+J16+8</f>
        <v>25.896264445041655</v>
      </c>
      <c r="K20" s="49" t="s">
        <v>32</v>
      </c>
      <c r="L20" s="117">
        <f>L12+L8+L16</f>
        <v>108.82336145546373</v>
      </c>
      <c r="M20" s="49" t="s">
        <v>32</v>
      </c>
      <c r="N20" s="85">
        <f>N12+N8+8</f>
        <v>87.18273645546373</v>
      </c>
      <c r="O20" s="86"/>
      <c r="P20" s="87"/>
      <c r="Q20" s="53" t="s">
        <v>32</v>
      </c>
      <c r="U20" s="4"/>
      <c r="W20" s="55" t="s">
        <v>87</v>
      </c>
      <c r="X20" s="56" t="s">
        <v>88</v>
      </c>
      <c r="Y20" s="57"/>
      <c r="Z20" s="5"/>
      <c r="AA20" s="68">
        <v>158.8</v>
      </c>
      <c r="AB20" s="68">
        <v>158.8</v>
      </c>
      <c r="AC20" s="68">
        <v>100</v>
      </c>
      <c r="AD20" s="68">
        <v>289</v>
      </c>
      <c r="AE20" s="61">
        <v>190</v>
      </c>
    </row>
    <row r="21" spans="2:31" ht="19.5" customHeight="1" thickBot="1">
      <c r="B21" s="46" t="s">
        <v>89</v>
      </c>
      <c r="C21" s="17"/>
      <c r="D21" s="17"/>
      <c r="E21" s="17"/>
      <c r="F21" s="17"/>
      <c r="G21" s="17"/>
      <c r="H21" s="17"/>
      <c r="I21" s="82"/>
      <c r="J21" s="118">
        <f>(3.6*J6)/SQRT(0.01*J20)</f>
        <v>4.9520153261863555</v>
      </c>
      <c r="K21" s="16" t="s">
        <v>58</v>
      </c>
      <c r="L21" s="118">
        <f>(3.6*L6)/SQRT(0.01*L20)</f>
        <v>8.62742993656297</v>
      </c>
      <c r="M21" s="16" t="s">
        <v>58</v>
      </c>
      <c r="N21" s="85">
        <f>(3.6*L6)/SQRT(0.01*N20)</f>
        <v>9.63889526401445</v>
      </c>
      <c r="O21" s="86"/>
      <c r="P21" s="87"/>
      <c r="Q21" s="22" t="s">
        <v>58</v>
      </c>
      <c r="U21" s="4"/>
      <c r="W21" s="119"/>
      <c r="X21" s="120"/>
      <c r="Y21" s="121"/>
      <c r="Z21" s="5"/>
      <c r="AA21" s="68">
        <v>249.1</v>
      </c>
      <c r="AB21" s="68">
        <v>248.6</v>
      </c>
      <c r="AC21" s="68">
        <v>125</v>
      </c>
      <c r="AD21" s="68">
        <v>444</v>
      </c>
      <c r="AE21" s="61">
        <v>301</v>
      </c>
    </row>
    <row r="22" spans="2:31" ht="19.5" customHeight="1" thickBot="1">
      <c r="B22" s="122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123"/>
      <c r="U22" s="4"/>
      <c r="W22" s="124"/>
      <c r="X22" s="125"/>
      <c r="Y22" s="126"/>
      <c r="Z22" s="5"/>
      <c r="AA22" s="68">
        <v>354.4</v>
      </c>
      <c r="AB22" s="68">
        <v>351.5</v>
      </c>
      <c r="AC22" s="68">
        <v>150</v>
      </c>
      <c r="AD22" s="68">
        <v>642</v>
      </c>
      <c r="AE22" s="61">
        <v>425</v>
      </c>
    </row>
    <row r="23" spans="2:30" ht="19.5" customHeight="1" thickBot="1">
      <c r="B23" s="127" t="s">
        <v>90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22"/>
      <c r="S23" s="129" t="s">
        <v>91</v>
      </c>
      <c r="T23" s="130"/>
      <c r="U23" s="130"/>
      <c r="V23" s="130"/>
      <c r="W23" s="130"/>
      <c r="X23" s="131"/>
      <c r="Z23" s="5"/>
      <c r="AA23" s="4"/>
      <c r="AB23" s="4"/>
      <c r="AC23" s="4"/>
      <c r="AD23" s="4"/>
    </row>
    <row r="24" spans="2:30" ht="19.5" customHeight="1">
      <c r="B24" s="132" t="s">
        <v>16</v>
      </c>
      <c r="C24" s="133">
        <v>320</v>
      </c>
      <c r="D24" s="134" t="s">
        <v>92</v>
      </c>
      <c r="E24" s="135" t="s">
        <v>28</v>
      </c>
      <c r="F24" s="136">
        <f>L10</f>
        <v>50</v>
      </c>
      <c r="G24" s="136">
        <f>J10</f>
        <v>40</v>
      </c>
      <c r="H24" s="137">
        <f>L10</f>
        <v>50</v>
      </c>
      <c r="I24" s="138" t="s">
        <v>93</v>
      </c>
      <c r="J24" s="136" t="str">
        <f>IF(L15=0.25,X5,)&amp;IF(L15=0.4,X6,)&amp;IF(L15=0.63,X7,)&amp;IF(L15=1,X8,)&amp;IF(L15=1.6,X9,)&amp;IF(L15=2.5,X10,)&amp;IF(L15=4,X11,)&amp;IF(L15=6.3,X12,)&amp;IF(L15=10,X13,)&amp;IF(L15=16,X14,)&amp;IF(L15=25,X15,)&amp;IF(L15=40,X16,)&amp;IF(L15=49,X17,)&amp;IF(L15=78,X18,)&amp;IF(L15=124,X19,)&amp;IF(L15=200,X20,)</f>
        <v>32(16)</v>
      </c>
      <c r="K24" s="139" t="s">
        <v>93</v>
      </c>
      <c r="L24" s="140" t="str">
        <f>IF(J15=0.25,X5,)&amp;IF(J15=0.4,X6,)&amp;IF(J15=0.63,X7,)&amp;IF(J15=1,X8,)&amp;IF(J15=1.6,X9,)&amp;IF(J15=2.5,X10,)&amp;IF(J15=4,X11,)&amp;IF(J15=6.3,X12,)&amp;IF(J15=10,X13,)&amp;IF(J15=16,X14,)&amp;IF(J15=25,X15,)&amp;IF(J15=40,X16,)&amp;IF(J15=49,X17,)&amp;IF(J15=78,X18,)&amp;IF(J15=124,X19,)&amp;IF(J15=200,X20,)</f>
        <v>20(6,3)</v>
      </c>
      <c r="M24" s="141" t="str">
        <f>IF(P15=1,T26,)&amp;IF(P15=2,T27,)&amp;IF(P15=3,T28,)&amp;IF(P15=4,T29,)&amp;IF(P15=5,T30,)&amp;IF(P15=6,T31,)</f>
        <v>Frekvensstyrd</v>
      </c>
      <c r="N24" s="142"/>
      <c r="O24" s="142"/>
      <c r="P24" s="143"/>
      <c r="Q24" s="144"/>
      <c r="S24" s="145" t="s">
        <v>94</v>
      </c>
      <c r="T24" s="146"/>
      <c r="U24" s="147"/>
      <c r="V24" s="147"/>
      <c r="W24" s="147"/>
      <c r="X24" s="148"/>
      <c r="Z24" s="5"/>
      <c r="AA24" s="4"/>
      <c r="AB24" s="4"/>
      <c r="AC24" s="5"/>
      <c r="AD24" s="5"/>
    </row>
    <row r="25" spans="2:30" ht="19.5" customHeight="1" thickBot="1">
      <c r="B25" s="59"/>
      <c r="C25" s="60"/>
      <c r="D25" s="16"/>
      <c r="E25" s="16"/>
      <c r="F25" s="60"/>
      <c r="G25" s="18"/>
      <c r="H25" s="18"/>
      <c r="I25" s="18"/>
      <c r="J25" s="49"/>
      <c r="K25" s="149"/>
      <c r="L25" s="149"/>
      <c r="M25" s="149"/>
      <c r="N25" s="149"/>
      <c r="O25" s="149"/>
      <c r="P25" s="16"/>
      <c r="Q25" s="22"/>
      <c r="S25" s="150" t="s">
        <v>95</v>
      </c>
      <c r="T25" s="151"/>
      <c r="U25" s="152"/>
      <c r="V25" s="152"/>
      <c r="W25" s="152"/>
      <c r="X25" s="153"/>
      <c r="Z25" s="5"/>
      <c r="AA25" s="4"/>
      <c r="AB25" s="4"/>
      <c r="AC25" s="5"/>
      <c r="AD25" s="5"/>
    </row>
    <row r="26" spans="2:30" ht="19.5" customHeight="1">
      <c r="B26" s="59" t="s">
        <v>96</v>
      </c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6"/>
      <c r="Q26" s="22"/>
      <c r="S26" s="145">
        <v>1</v>
      </c>
      <c r="T26" s="157" t="s">
        <v>97</v>
      </c>
      <c r="U26" s="158"/>
      <c r="V26" s="158"/>
      <c r="W26" s="158"/>
      <c r="X26" s="159"/>
      <c r="Z26" s="5"/>
      <c r="AA26" s="4"/>
      <c r="AB26" s="4"/>
      <c r="AC26" s="5"/>
      <c r="AD26" s="5"/>
    </row>
    <row r="27" spans="2:30" ht="19.5" customHeight="1">
      <c r="B27" s="59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  <c r="Q27" s="22"/>
      <c r="S27" s="163">
        <v>2</v>
      </c>
      <c r="T27" s="164" t="s">
        <v>98</v>
      </c>
      <c r="U27" s="165"/>
      <c r="V27" s="165"/>
      <c r="W27" s="165"/>
      <c r="X27" s="166"/>
      <c r="Z27" s="5"/>
      <c r="AA27" s="4"/>
      <c r="AB27" s="4"/>
      <c r="AC27" s="5"/>
      <c r="AD27" s="5"/>
    </row>
    <row r="28" spans="2:30" ht="19.5" customHeight="1" thickBot="1">
      <c r="B28" s="59"/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  <c r="Q28" s="22"/>
      <c r="S28" s="163">
        <v>3</v>
      </c>
      <c r="T28" s="164" t="s">
        <v>99</v>
      </c>
      <c r="U28" s="165"/>
      <c r="V28" s="165"/>
      <c r="W28" s="165"/>
      <c r="X28" s="166"/>
      <c r="Z28" s="5"/>
      <c r="AA28" s="4"/>
      <c r="AB28" s="4"/>
      <c r="AC28" s="5"/>
      <c r="AD28" s="5"/>
    </row>
    <row r="29" spans="2:30" ht="19.5" customHeight="1">
      <c r="B29" s="59"/>
      <c r="C29" s="60"/>
      <c r="D29" s="16"/>
      <c r="E29" s="16"/>
      <c r="F29" s="60"/>
      <c r="G29" s="18"/>
      <c r="H29" s="18"/>
      <c r="I29" s="18"/>
      <c r="J29" s="49"/>
      <c r="K29" s="149"/>
      <c r="L29" s="149"/>
      <c r="M29" s="149"/>
      <c r="N29" s="149"/>
      <c r="O29" s="149"/>
      <c r="P29" s="16"/>
      <c r="Q29" s="22"/>
      <c r="S29" s="163">
        <v>4</v>
      </c>
      <c r="T29" s="164" t="s">
        <v>100</v>
      </c>
      <c r="U29" s="165"/>
      <c r="V29" s="165"/>
      <c r="W29" s="165"/>
      <c r="X29" s="166"/>
      <c r="Z29" s="5"/>
      <c r="AA29" s="5"/>
      <c r="AB29" s="5"/>
      <c r="AC29" s="5"/>
      <c r="AD29" s="5"/>
    </row>
    <row r="30" spans="2:30" ht="19.5" customHeight="1">
      <c r="B30" s="170"/>
      <c r="C30" s="33"/>
      <c r="D30" s="33"/>
      <c r="E30" s="171"/>
      <c r="F30" s="90"/>
      <c r="G30" s="90"/>
      <c r="H30" s="90"/>
      <c r="I30" s="90"/>
      <c r="J30" s="16"/>
      <c r="K30" s="16"/>
      <c r="L30" s="16"/>
      <c r="M30" s="16"/>
      <c r="N30" s="16"/>
      <c r="O30" s="16"/>
      <c r="P30" s="33"/>
      <c r="Q30" s="22"/>
      <c r="S30" s="163">
        <v>5</v>
      </c>
      <c r="T30" s="164" t="s">
        <v>101</v>
      </c>
      <c r="U30" s="165"/>
      <c r="V30" s="165"/>
      <c r="W30" s="165"/>
      <c r="X30" s="166"/>
      <c r="Z30" s="5"/>
      <c r="AA30" s="5"/>
      <c r="AB30" s="5"/>
      <c r="AC30" s="5"/>
      <c r="AD30" s="5"/>
    </row>
    <row r="31" spans="2:27" ht="19.5" customHeight="1" thickBot="1">
      <c r="B31" s="5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0"/>
      <c r="Q31" s="22"/>
      <c r="S31" s="150">
        <v>6</v>
      </c>
      <c r="T31" s="172" t="s">
        <v>102</v>
      </c>
      <c r="U31" s="173"/>
      <c r="V31" s="173"/>
      <c r="W31" s="173"/>
      <c r="X31" s="174"/>
      <c r="Z31" s="4"/>
      <c r="AA31" s="5"/>
    </row>
    <row r="32" spans="2:26" ht="19.5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22"/>
      <c r="S32" s="175" t="s">
        <v>103</v>
      </c>
      <c r="T32" s="176"/>
      <c r="U32" s="176"/>
      <c r="V32" s="177"/>
      <c r="W32" s="176"/>
      <c r="X32" s="178"/>
      <c r="Z32" s="4"/>
    </row>
    <row r="33" spans="2:26" ht="19.5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2"/>
      <c r="S33" s="175" t="s">
        <v>104</v>
      </c>
      <c r="T33" s="176"/>
      <c r="U33" s="176"/>
      <c r="V33" s="176"/>
      <c r="W33" s="176"/>
      <c r="X33" s="178"/>
      <c r="Z33" s="4"/>
    </row>
    <row r="34" spans="2:26" ht="19.5" customHeight="1" thickBo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2"/>
      <c r="S34" s="179" t="s">
        <v>105</v>
      </c>
      <c r="T34" s="180"/>
      <c r="U34" s="180"/>
      <c r="V34" s="180"/>
      <c r="W34" s="180"/>
      <c r="X34" s="181"/>
      <c r="Z34" s="4"/>
    </row>
    <row r="35" spans="2:26" ht="19.5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/>
      <c r="Z35" s="4"/>
    </row>
    <row r="36" spans="2:26" ht="19.5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2"/>
      <c r="U36" s="4"/>
      <c r="V36" s="4"/>
      <c r="W36" s="4"/>
      <c r="X36" s="4"/>
      <c r="Y36" s="4"/>
      <c r="Z36" s="4"/>
    </row>
    <row r="37" spans="2:26" ht="19.5" customHeight="1">
      <c r="B37" s="15"/>
      <c r="C37" s="18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2"/>
      <c r="U37" s="4"/>
      <c r="V37" s="4"/>
      <c r="W37" s="4"/>
      <c r="X37" s="4"/>
      <c r="Y37" s="4"/>
      <c r="Z37" s="4"/>
    </row>
    <row r="38" spans="2:26" ht="19.5" customHeight="1" thickBot="1">
      <c r="B38" s="183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6" t="s">
        <v>106</v>
      </c>
      <c r="Q38" s="187"/>
      <c r="U38" s="4"/>
      <c r="V38" s="4"/>
      <c r="W38" s="4"/>
      <c r="X38" s="4"/>
      <c r="Y38" s="4"/>
      <c r="Z38" s="4"/>
    </row>
    <row r="39" spans="10:26" ht="11.25" customHeight="1">
      <c r="J39" s="188"/>
      <c r="K39" s="188"/>
      <c r="L39" s="188"/>
      <c r="M39" s="188"/>
      <c r="N39" s="188"/>
      <c r="O39" s="188"/>
      <c r="P39" s="188"/>
      <c r="U39" s="4"/>
      <c r="V39" s="4"/>
      <c r="W39" s="4"/>
      <c r="X39" s="4"/>
      <c r="Y39" s="4"/>
      <c r="Z39" s="4"/>
    </row>
    <row r="40" spans="4:30" ht="19.5" customHeight="1">
      <c r="D40" s="189" t="s">
        <v>107</v>
      </c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21:30" ht="9" customHeight="1"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4:30" ht="18.75" customHeight="1">
      <c r="D42" s="190" t="s">
        <v>108</v>
      </c>
      <c r="E42" s="191"/>
      <c r="F42" s="191"/>
      <c r="G42" s="191"/>
      <c r="H42" s="191"/>
      <c r="I42" s="191"/>
      <c r="J42" s="192"/>
      <c r="K42" s="190" t="s">
        <v>108</v>
      </c>
      <c r="L42" s="191"/>
      <c r="M42" s="191"/>
      <c r="N42" s="192"/>
      <c r="O42" s="182"/>
      <c r="P42" s="182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4:30" ht="19.5" customHeight="1">
      <c r="D43" s="193" t="s">
        <v>109</v>
      </c>
      <c r="E43" s="182"/>
      <c r="F43" s="182"/>
      <c r="G43" s="182"/>
      <c r="H43" s="182"/>
      <c r="I43" s="182"/>
      <c r="J43" s="194"/>
      <c r="K43" s="193" t="s">
        <v>110</v>
      </c>
      <c r="L43" s="182"/>
      <c r="M43" s="182"/>
      <c r="N43" s="194"/>
      <c r="O43" s="182"/>
      <c r="P43" s="182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4:30" ht="22.5" customHeight="1">
      <c r="D44" s="193" t="s">
        <v>111</v>
      </c>
      <c r="E44" s="182"/>
      <c r="F44" s="182"/>
      <c r="G44" s="182"/>
      <c r="H44" s="182"/>
      <c r="I44" s="182"/>
      <c r="J44" s="194"/>
      <c r="K44" s="193" t="s">
        <v>112</v>
      </c>
      <c r="L44" s="182"/>
      <c r="M44" s="182"/>
      <c r="N44" s="194"/>
      <c r="O44" s="182"/>
      <c r="P44" s="182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4:30" ht="19.5" customHeight="1">
      <c r="D45" s="195" t="s">
        <v>113</v>
      </c>
      <c r="E45" s="182"/>
      <c r="F45" s="182"/>
      <c r="G45" s="182"/>
      <c r="H45" s="182"/>
      <c r="I45" s="182"/>
      <c r="J45" s="194"/>
      <c r="K45" s="195" t="s">
        <v>114</v>
      </c>
      <c r="L45" s="182"/>
      <c r="M45" s="182"/>
      <c r="N45" s="194"/>
      <c r="O45" s="182"/>
      <c r="P45" s="182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4:30" ht="19.5" customHeight="1">
      <c r="D46" s="196" t="s">
        <v>115</v>
      </c>
      <c r="E46" s="182"/>
      <c r="F46" s="182"/>
      <c r="G46" s="182"/>
      <c r="H46" s="182"/>
      <c r="I46" s="182"/>
      <c r="J46" s="194"/>
      <c r="K46" s="196" t="s">
        <v>116</v>
      </c>
      <c r="L46" s="182"/>
      <c r="M46" s="182"/>
      <c r="N46" s="194"/>
      <c r="O46" s="182"/>
      <c r="P46" s="182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4:30" ht="19.5" customHeight="1">
      <c r="D47" s="197" t="s">
        <v>117</v>
      </c>
      <c r="E47" s="182"/>
      <c r="F47" s="182"/>
      <c r="G47" s="182"/>
      <c r="H47" s="182"/>
      <c r="I47" s="182"/>
      <c r="J47" s="194"/>
      <c r="K47" s="197" t="s">
        <v>118</v>
      </c>
      <c r="L47" s="182"/>
      <c r="M47" s="182"/>
      <c r="N47" s="194"/>
      <c r="O47" s="182"/>
      <c r="P47" s="182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4:30" ht="19.5" customHeight="1">
      <c r="D48" s="198" t="s">
        <v>119</v>
      </c>
      <c r="E48" s="199"/>
      <c r="F48" s="199"/>
      <c r="G48" s="199"/>
      <c r="H48" s="199"/>
      <c r="I48" s="199"/>
      <c r="J48" s="200"/>
      <c r="K48" s="198" t="s">
        <v>120</v>
      </c>
      <c r="L48" s="199"/>
      <c r="M48" s="199"/>
      <c r="N48" s="200"/>
      <c r="O48" s="182"/>
      <c r="P48" s="182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21:30" ht="19.5" customHeight="1"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21:30" ht="19.5" customHeight="1"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1:30" ht="19.5" customHeight="1"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1:30" ht="19.5" customHeight="1"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1:30" ht="19.5" customHeight="1"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1:30" ht="19.5" customHeight="1"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1:30" ht="19.5" customHeight="1"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1:30" ht="19.5" customHeight="1"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1:30" ht="19.5" customHeight="1"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1:30" ht="19.5" customHeight="1"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1:30" ht="19.5" customHeight="1"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1:30" ht="19.5" customHeight="1"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21:30" ht="19.5" customHeight="1"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1:30" ht="19.5" customHeight="1"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21:30" ht="19.5" customHeight="1"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1:30" ht="19.5" customHeight="1"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21:30" ht="19.5" customHeight="1"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21:30" ht="19.5" customHeight="1"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21:30" ht="19.5" customHeight="1"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21:30" ht="19.5" customHeight="1"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21:30" ht="19.5" customHeight="1"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21:30" ht="19.5" customHeight="1"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21:30" ht="19.5" customHeight="1"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21:30" ht="19.5" customHeight="1"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21:30" ht="19.5" customHeight="1"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21:30" ht="19.5" customHeight="1"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21:30" ht="19.5" customHeight="1"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21:30" ht="19.5" customHeight="1"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21:30" ht="19.5" customHeight="1"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21:30" ht="19.5" customHeight="1"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21:30" ht="19.5" customHeight="1"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1:30" ht="19.5" customHeight="1"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1:30" ht="19.5" customHeight="1"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1:30" ht="19.5" customHeight="1"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1:30" ht="19.5" customHeight="1"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1:26" ht="19.5" customHeight="1">
      <c r="U84" s="4"/>
      <c r="V84" s="4"/>
      <c r="W84" s="4"/>
      <c r="X84" s="4"/>
      <c r="Y84" s="4"/>
      <c r="Z84" s="4"/>
    </row>
    <row r="85" spans="21:26" ht="19.5" customHeight="1">
      <c r="U85" s="4"/>
      <c r="V85" s="4"/>
      <c r="W85" s="4"/>
      <c r="X85" s="4"/>
      <c r="Y85" s="4"/>
      <c r="Z85" s="4"/>
    </row>
    <row r="86" spans="21:26" ht="19.5" customHeight="1">
      <c r="U86" s="4"/>
      <c r="V86" s="4"/>
      <c r="W86" s="4"/>
      <c r="X86" s="4"/>
      <c r="Y86" s="4"/>
      <c r="Z86" s="4"/>
    </row>
    <row r="87" spans="21:26" ht="19.5" customHeight="1">
      <c r="U87" s="4"/>
      <c r="V87" s="4"/>
      <c r="W87" s="4"/>
      <c r="X87" s="4"/>
      <c r="Y87" s="4"/>
      <c r="Z87" s="4"/>
    </row>
    <row r="88" spans="21:26" ht="19.5" customHeight="1">
      <c r="U88" s="4"/>
      <c r="V88" s="4"/>
      <c r="W88" s="4"/>
      <c r="X88" s="4"/>
      <c r="Y88" s="4"/>
      <c r="Z88" s="4"/>
    </row>
    <row r="89" spans="21:25" ht="19.5" customHeight="1">
      <c r="U89" s="4"/>
      <c r="V89" s="4"/>
      <c r="W89" s="4"/>
      <c r="X89" s="4"/>
      <c r="Y89" s="4"/>
    </row>
    <row r="90" spans="21:25" ht="19.5" customHeight="1">
      <c r="U90" s="4"/>
      <c r="V90" s="4"/>
      <c r="W90" s="4"/>
      <c r="X90" s="4"/>
      <c r="Y90" s="4"/>
    </row>
    <row r="91" spans="21:25" ht="19.5" customHeight="1">
      <c r="U91" s="4"/>
      <c r="V91" s="4"/>
      <c r="W91" s="4"/>
      <c r="X91" s="4"/>
      <c r="Y91" s="4"/>
    </row>
    <row r="92" spans="21:25" ht="19.5" customHeight="1">
      <c r="U92" s="4"/>
      <c r="V92" s="4"/>
      <c r="W92" s="4"/>
      <c r="X92" s="4"/>
      <c r="Y92" s="4"/>
    </row>
    <row r="93" spans="21:25" ht="19.5" customHeight="1">
      <c r="U93" s="4"/>
      <c r="V93" s="4"/>
      <c r="W93" s="4"/>
      <c r="X93" s="4"/>
      <c r="Y93" s="4"/>
    </row>
    <row r="94" spans="21:25" ht="19.5" customHeight="1">
      <c r="U94" s="4"/>
      <c r="V94" s="4"/>
      <c r="W94" s="4"/>
      <c r="X94" s="4"/>
      <c r="Y94" s="4"/>
    </row>
    <row r="95" spans="21:25" ht="19.5" customHeight="1">
      <c r="U95" s="4"/>
      <c r="V95" s="4"/>
      <c r="W95" s="4"/>
      <c r="X95" s="4"/>
      <c r="Y95" s="4"/>
    </row>
    <row r="96" spans="21:25" ht="19.5" customHeight="1">
      <c r="U96" s="4"/>
      <c r="V96" s="4"/>
      <c r="W96" s="4"/>
      <c r="X96" s="4"/>
      <c r="Y96" s="4"/>
    </row>
    <row r="97" spans="21:25" ht="19.5" customHeight="1">
      <c r="U97" s="4"/>
      <c r="V97" s="4"/>
      <c r="W97" s="4"/>
      <c r="X97" s="4"/>
      <c r="Y97" s="4"/>
    </row>
    <row r="98" spans="21:25" ht="19.5" customHeight="1">
      <c r="U98" s="4"/>
      <c r="V98" s="4"/>
      <c r="W98" s="4"/>
      <c r="X98" s="4"/>
      <c r="Y98" s="4"/>
    </row>
    <row r="99" spans="21:24" ht="19.5" customHeight="1">
      <c r="U99" s="4"/>
      <c r="V99" s="4"/>
      <c r="W99" s="4"/>
      <c r="X99" s="4"/>
    </row>
    <row r="100" spans="21:24" ht="19.5" customHeight="1">
      <c r="U100" s="4"/>
      <c r="V100" s="4"/>
      <c r="W100" s="4"/>
      <c r="X100" s="4"/>
    </row>
    <row r="101" spans="21:24" ht="19.5" customHeight="1">
      <c r="U101" s="4"/>
      <c r="V101" s="4"/>
      <c r="W101" s="4"/>
      <c r="X101" s="4"/>
    </row>
  </sheetData>
  <sheetProtection password="CA49" sheet="1" objects="1" scenarios="1"/>
  <mergeCells count="35">
    <mergeCell ref="T29:X29"/>
    <mergeCell ref="T30:X30"/>
    <mergeCell ref="T31:X31"/>
    <mergeCell ref="F3:I3"/>
    <mergeCell ref="B21:I21"/>
    <mergeCell ref="N21:P21"/>
    <mergeCell ref="S23:X23"/>
    <mergeCell ref="M24:P24"/>
    <mergeCell ref="T24:X25"/>
    <mergeCell ref="C26:P28"/>
    <mergeCell ref="T26:X26"/>
    <mergeCell ref="T27:X27"/>
    <mergeCell ref="T28:X28"/>
    <mergeCell ref="B14:I14"/>
    <mergeCell ref="B15:I15"/>
    <mergeCell ref="B16:I16"/>
    <mergeCell ref="B18:I18"/>
    <mergeCell ref="N18:P18"/>
    <mergeCell ref="B20:I20"/>
    <mergeCell ref="N20:P20"/>
    <mergeCell ref="U5:U19"/>
    <mergeCell ref="Y5:Y21"/>
    <mergeCell ref="B6:I6"/>
    <mergeCell ref="L6:P6"/>
    <mergeCell ref="B8:I8"/>
    <mergeCell ref="N8:P8"/>
    <mergeCell ref="B10:I10"/>
    <mergeCell ref="L10:P10"/>
    <mergeCell ref="B12:I12"/>
    <mergeCell ref="N12:P12"/>
    <mergeCell ref="B1:Q1"/>
    <mergeCell ref="S2:T2"/>
    <mergeCell ref="W2:X2"/>
    <mergeCell ref="J3:P3"/>
    <mergeCell ref="B4:G4"/>
  </mergeCells>
  <hyperlinks>
    <hyperlink ref="D47" r:id="rId1" display="bebben@shuntab.se"/>
    <hyperlink ref="K47" r:id="rId2" display="ola@shuntab.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Shuntab Stockholm AB</dc:creator>
  <cp:keywords/>
  <dc:description/>
  <cp:lastModifiedBy>Shuntab Stockholm AB</cp:lastModifiedBy>
  <cp:lastPrinted>2011-10-12T12:38:36Z</cp:lastPrinted>
  <dcterms:created xsi:type="dcterms:W3CDTF">2011-10-12T12:27:45Z</dcterms:created>
  <dcterms:modified xsi:type="dcterms:W3CDTF">2011-10-12T12:39:01Z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