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'Blad1'!$B$1:$N$50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T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I5" authorId="0">
      <text>
        <r>
          <rPr>
            <b/>
            <sz val="8"/>
            <rFont val="Tahoma"/>
            <family val="2"/>
          </rPr>
          <t>Här lägger vi in primärflödet i liter per sekund ( använd sekundärflödet om det inte finns tillgängligt)</t>
        </r>
      </text>
    </comment>
    <comment ref="K5" authorId="0">
      <text>
        <r>
          <rPr>
            <b/>
            <sz val="8"/>
            <rFont val="Tahoma"/>
            <family val="2"/>
          </rPr>
          <t>Här lägger vi in primärflödet i liter per sekund ( använd sekundärflödet om det inte finns tillgängligt)</t>
        </r>
      </text>
    </comment>
    <comment ref="M5" authorId="0">
      <text>
        <r>
          <rPr>
            <b/>
            <sz val="8"/>
            <rFont val="Tahoma"/>
            <family val="2"/>
          </rPr>
          <t>Här matar vi in vätske flödet från batterikörning eller sekundärberäkning</t>
        </r>
      </text>
    </comment>
    <comment ref="I7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K7" authorId="0">
      <text>
        <r>
          <rPr>
            <b/>
            <sz val="8"/>
            <rFont val="Tahoma"/>
            <family val="2"/>
          </rPr>
          <t>Här lägger vi in det primära.</t>
        </r>
      </text>
    </comment>
    <comment ref="M7" authorId="0">
      <text>
        <r>
          <rPr>
            <b/>
            <sz val="8"/>
            <rFont val="Tahoma"/>
            <family val="2"/>
          </rPr>
          <t>Här matar vi in vätsketryckfallet sekundärt.</t>
        </r>
      </text>
    </comment>
    <comment ref="I9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K9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M9" authorId="0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I11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K11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M11" authorId="0">
      <text>
        <r>
          <rPr>
            <b/>
            <sz val="8"/>
            <rFont val="Tahoma"/>
            <family val="2"/>
          </rPr>
          <t>Beräknat tryckfall internt i shuntgruppens sekundärsida inkl. injusteringsventil och backventil</t>
        </r>
      </text>
    </comment>
    <comment ref="I13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M13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I14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M14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I15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M15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M18" authorId="0">
      <text>
        <r>
          <rPr>
            <b/>
            <sz val="10"/>
            <color indexed="57"/>
            <rFont val="Tahoma"/>
            <family val="2"/>
          </rPr>
          <t>SKRIV IN PUMPNUMMER PÅ VALD PUMP
(se lista 3)</t>
        </r>
      </text>
    </comment>
    <comment ref="I20" authorId="1">
      <text>
        <r>
          <rPr>
            <b/>
            <sz val="8"/>
            <rFont val="Tahoma"/>
            <family val="2"/>
          </rPr>
          <t>Skriv in den primära temperaturen på mediet</t>
        </r>
      </text>
    </comment>
    <comment ref="M20" authorId="1">
      <text>
        <r>
          <rPr>
            <b/>
            <sz val="8"/>
            <rFont val="Tahoma"/>
            <family val="2"/>
          </rPr>
          <t>Skriv in den sekundära temperaturen över belastningen</t>
        </r>
      </text>
    </comment>
    <comment ref="I22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K22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M22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I23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K23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M23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F26" authorId="0">
      <text>
        <r>
          <rPr>
            <b/>
            <sz val="8"/>
            <rFont val="Tahoma"/>
            <family val="2"/>
          </rPr>
          <t>Dimnesionen på shuntens primärsida</t>
        </r>
      </text>
    </comment>
    <comment ref="G26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I26" authorId="0">
      <text>
        <r>
          <rPr>
            <b/>
            <sz val="8"/>
            <rFont val="Tahoma"/>
            <family val="2"/>
          </rPr>
          <t xml:space="preserve">Kvs-värdet på vald styrventil
</t>
        </r>
      </text>
    </comment>
    <comment ref="K26" authorId="0">
      <text>
        <r>
          <rPr>
            <b/>
            <sz val="8"/>
            <rFont val="Tahoma"/>
            <family val="2"/>
          </rPr>
          <t xml:space="preserve">Kvs-värdet på vald styrventil
</t>
        </r>
      </text>
    </comment>
    <comment ref="M26" authorId="1">
      <text>
        <r>
          <rPr>
            <b/>
            <sz val="8"/>
            <rFont val="Tahoma"/>
            <family val="2"/>
          </rPr>
          <t>Här lägger shuntab in betäckning på vald pump när dimensioneringen är klar.</t>
        </r>
      </text>
    </comment>
  </commentList>
</comments>
</file>

<file path=xl/sharedStrings.xml><?xml version="1.0" encoding="utf-8"?>
<sst xmlns="http://schemas.openxmlformats.org/spreadsheetml/2006/main" count="155" uniqueCount="122">
  <si>
    <r>
      <t xml:space="preserve">Preliminär dimensionering standardshuntgrupper utförande. </t>
    </r>
    <r>
      <rPr>
        <b/>
        <sz val="16"/>
        <rFont val="Arial"/>
        <family val="2"/>
      </rPr>
      <t>MRS Spets</t>
    </r>
  </si>
  <si>
    <t>Lista 1</t>
  </si>
  <si>
    <t>Lista 2</t>
  </si>
  <si>
    <t>Referens</t>
  </si>
  <si>
    <t>Kylbafflar</t>
  </si>
  <si>
    <t>Flöde</t>
  </si>
  <si>
    <t>Rör DN</t>
  </si>
  <si>
    <t>Styrventil</t>
  </si>
  <si>
    <t>PRIM</t>
  </si>
  <si>
    <t>Frikyla</t>
  </si>
  <si>
    <t>SEK</t>
  </si>
  <si>
    <t>l/s</t>
  </si>
  <si>
    <t>mm</t>
  </si>
  <si>
    <t>DN (Kvs)</t>
  </si>
  <si>
    <t>0.02-0.08</t>
  </si>
  <si>
    <t>MRS-Spets</t>
  </si>
  <si>
    <t>0,02-0,03</t>
  </si>
  <si>
    <t>15(0,25)</t>
  </si>
  <si>
    <t>Kvs värde</t>
  </si>
  <si>
    <t>0.08-0.18</t>
  </si>
  <si>
    <t>0,03-0,04</t>
  </si>
  <si>
    <t>15(0,4)</t>
  </si>
  <si>
    <t>MMA</t>
  </si>
  <si>
    <t>STAD/F</t>
  </si>
  <si>
    <t>DN</t>
  </si>
  <si>
    <t>SHG</t>
  </si>
  <si>
    <t>Balansventil</t>
  </si>
  <si>
    <t>Tryckfall</t>
  </si>
  <si>
    <t>kPa</t>
  </si>
  <si>
    <t>0.18-0.30</t>
  </si>
  <si>
    <t>0.04-0.06</t>
  </si>
  <si>
    <t>15(0,63)</t>
  </si>
  <si>
    <t>0.30-0.45</t>
  </si>
  <si>
    <t>0.07-0.11</t>
  </si>
  <si>
    <t>15(1,0)</t>
  </si>
  <si>
    <t>Dimension shuntgrupp</t>
  </si>
  <si>
    <t>0.45-0.80</t>
  </si>
  <si>
    <t>0.10-0.17</t>
  </si>
  <si>
    <t>15(1,6)</t>
  </si>
  <si>
    <t>Kv formel shuntgrupp</t>
  </si>
  <si>
    <t>Kvs</t>
  </si>
  <si>
    <t>0.80-1.00</t>
  </si>
  <si>
    <t>32x</t>
  </si>
  <si>
    <t>0.16-0.27</t>
  </si>
  <si>
    <t>15(2,5)</t>
  </si>
  <si>
    <t>Tryckfall SHG exkl. styrventil</t>
  </si>
  <si>
    <t>1.00-1.20</t>
  </si>
  <si>
    <t>0.25-0.44</t>
  </si>
  <si>
    <t>15(4,0)</t>
  </si>
  <si>
    <t>1.20-1.70</t>
  </si>
  <si>
    <t>40x</t>
  </si>
  <si>
    <t>0.40-0.69</t>
  </si>
  <si>
    <t>20(6,3)</t>
  </si>
  <si>
    <t>Beräkning Kv-värde Styrventil</t>
  </si>
  <si>
    <t>KV</t>
  </si>
  <si>
    <t>Kv</t>
  </si>
  <si>
    <t>1.70-2.40</t>
  </si>
  <si>
    <t>0.64-1.10</t>
  </si>
  <si>
    <t>25(10)</t>
  </si>
  <si>
    <t>Vald styrventil Kvs-värde</t>
  </si>
  <si>
    <t>KVS</t>
  </si>
  <si>
    <t>2.00-3.00</t>
  </si>
  <si>
    <t>50x</t>
  </si>
  <si>
    <t>1.00-1.75</t>
  </si>
  <si>
    <t>32(16)</t>
  </si>
  <si>
    <t>Tryckfall vald styrventil</t>
  </si>
  <si>
    <t>3.00-4.50</t>
  </si>
  <si>
    <t>1.60-2.70</t>
  </si>
  <si>
    <t>40(25)</t>
  </si>
  <si>
    <t>4.50-6.00</t>
  </si>
  <si>
    <t>2.50-4.40</t>
  </si>
  <si>
    <t>50(40)</t>
  </si>
  <si>
    <t>Välj pump</t>
  </si>
  <si>
    <t>6.00-10,0</t>
  </si>
  <si>
    <t>3.10-5.40</t>
  </si>
  <si>
    <t>65(49)</t>
  </si>
  <si>
    <t>10,0-16,0</t>
  </si>
  <si>
    <t>4.90-8.50</t>
  </si>
  <si>
    <t>80(78)</t>
  </si>
  <si>
    <t>16,0-22,0</t>
  </si>
  <si>
    <t>7.90-13.5</t>
  </si>
  <si>
    <t>100(124)</t>
  </si>
  <si>
    <t>Temperatur in/ut</t>
  </si>
  <si>
    <t>7-17</t>
  </si>
  <si>
    <t>14-17</t>
  </si>
  <si>
    <t>12.6-22,0</t>
  </si>
  <si>
    <t>125(200)</t>
  </si>
  <si>
    <t>Totalt tryckfall shuntgrupp</t>
  </si>
  <si>
    <t>Kv värde shuntgrupp</t>
  </si>
  <si>
    <t>Lista 3</t>
  </si>
  <si>
    <t>Pump</t>
  </si>
  <si>
    <t>Shuntkod</t>
  </si>
  <si>
    <t>Nr.</t>
  </si>
  <si>
    <t>K</t>
  </si>
  <si>
    <t>R</t>
  </si>
  <si>
    <t>/ R</t>
  </si>
  <si>
    <t>Shuntab väljer</t>
  </si>
  <si>
    <t>Våt-pump</t>
  </si>
  <si>
    <t>Fritext:</t>
  </si>
  <si>
    <t>Pump förses med utgång för extern driftindikering.</t>
  </si>
  <si>
    <t>Torr-pump</t>
  </si>
  <si>
    <t>Frekvensstyrd</t>
  </si>
  <si>
    <t>Övrigt</t>
  </si>
  <si>
    <t>utan pump</t>
  </si>
  <si>
    <t>Större flöden, högre tryckfall eller</t>
  </si>
  <si>
    <t xml:space="preserve">andra önskemål på shuntgrupper eller </t>
  </si>
  <si>
    <t>ingående komponenter. Kontakta Shuntab</t>
  </si>
  <si>
    <t>Rätt till ändringar förbehålls</t>
  </si>
  <si>
    <t>Skicka detta till</t>
  </si>
  <si>
    <t>Shuntab Sverige AB</t>
  </si>
  <si>
    <t>Södravägen 64</t>
  </si>
  <si>
    <t>Artistvägen 8</t>
  </si>
  <si>
    <t>392 45 Kalmar</t>
  </si>
  <si>
    <t>121 35 Stockholm</t>
  </si>
  <si>
    <t>tel. 0480-49 17 50</t>
  </si>
  <si>
    <t>tel. 08-640 25 04</t>
  </si>
  <si>
    <t>fax. 0480-49 17 40</t>
  </si>
  <si>
    <t>fax. 08-640 25 05</t>
  </si>
  <si>
    <t>bebben@shuntab.se</t>
  </si>
  <si>
    <t>ola@shuntab.se</t>
  </si>
  <si>
    <t>Skype: shuntabbebben</t>
  </si>
  <si>
    <t>Skype: shunta-ola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</si>
</sst>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sz val="16"/>
      <color indexed="36"/>
      <name val="Arial"/>
      <family val="2"/>
    </font>
    <font>
      <sz val="16"/>
      <color indexed="1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7" tint="-0.2499700039625167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18" fillId="33" borderId="16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/>
      <protection hidden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56" fillId="0" borderId="0" xfId="0" applyFont="1" applyAlignment="1" applyProtection="1">
      <alignment/>
      <protection hidden="1"/>
    </xf>
    <xf numFmtId="0" fontId="21" fillId="33" borderId="16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17" xfId="0" applyFont="1" applyFill="1" applyBorder="1" applyAlignment="1" applyProtection="1">
      <alignment horizontal="right"/>
      <protection hidden="1"/>
    </xf>
    <xf numFmtId="2" fontId="19" fillId="34" borderId="24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left"/>
      <protection hidden="1"/>
    </xf>
    <xf numFmtId="0" fontId="18" fillId="33" borderId="17" xfId="0" applyFont="1" applyFill="1" applyBorder="1" applyAlignment="1" applyProtection="1">
      <alignment horizontal="left"/>
      <protection hidden="1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 textRotation="90"/>
    </xf>
    <xf numFmtId="0" fontId="56" fillId="0" borderId="0" xfId="0" applyFont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20" fillId="0" borderId="28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textRotation="90"/>
    </xf>
    <xf numFmtId="0" fontId="56" fillId="0" borderId="0" xfId="0" applyFont="1" applyBorder="1" applyAlignment="1">
      <alignment horizontal="center"/>
    </xf>
    <xf numFmtId="0" fontId="19" fillId="34" borderId="24" xfId="0" applyFont="1" applyFill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21" fillId="33" borderId="17" xfId="0" applyFont="1" applyFill="1" applyBorder="1" applyAlignment="1" applyProtection="1">
      <alignment horizontal="right"/>
      <protection hidden="1"/>
    </xf>
    <xf numFmtId="0" fontId="21" fillId="34" borderId="24" xfId="0" applyFont="1" applyFill="1" applyBorder="1" applyAlignment="1" applyProtection="1">
      <alignment horizontal="center"/>
      <protection locked="0"/>
    </xf>
    <xf numFmtId="0" fontId="25" fillId="33" borderId="16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 applyProtection="1">
      <alignment horizontal="right"/>
      <protection hidden="1"/>
    </xf>
    <xf numFmtId="164" fontId="25" fillId="33" borderId="0" xfId="0" applyNumberFormat="1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left"/>
      <protection hidden="1"/>
    </xf>
    <xf numFmtId="0" fontId="25" fillId="33" borderId="17" xfId="0" applyFont="1" applyFill="1" applyBorder="1" applyAlignment="1" applyProtection="1">
      <alignment horizontal="left"/>
      <protection hidden="1"/>
    </xf>
    <xf numFmtId="0" fontId="18" fillId="33" borderId="29" xfId="0" applyFont="1" applyFill="1" applyBorder="1" applyAlignment="1" applyProtection="1">
      <alignment horizontal="right"/>
      <protection hidden="1"/>
    </xf>
    <xf numFmtId="164" fontId="18" fillId="33" borderId="30" xfId="0" applyNumberFormat="1" applyFont="1" applyFill="1" applyBorder="1" applyAlignment="1" applyProtection="1">
      <alignment horizontal="center"/>
      <protection hidden="1"/>
    </xf>
    <xf numFmtId="164" fontId="18" fillId="33" borderId="31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22" fillId="33" borderId="16" xfId="0" applyFont="1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22" fillId="33" borderId="17" xfId="0" applyFont="1" applyFill="1" applyBorder="1" applyAlignment="1" applyProtection="1">
      <alignment horizontal="right"/>
      <protection hidden="1"/>
    </xf>
    <xf numFmtId="0" fontId="22" fillId="34" borderId="24" xfId="0" applyFont="1" applyFill="1" applyBorder="1" applyAlignment="1" applyProtection="1">
      <alignment horizontal="center"/>
      <protection locked="0"/>
    </xf>
    <xf numFmtId="164" fontId="18" fillId="33" borderId="32" xfId="0" applyNumberFormat="1" applyFont="1" applyFill="1" applyBorder="1" applyAlignment="1" applyProtection="1">
      <alignment horizontal="center"/>
      <protection hidden="1"/>
    </xf>
    <xf numFmtId="164" fontId="18" fillId="33" borderId="0" xfId="0" applyNumberFormat="1" applyFont="1" applyFill="1" applyBorder="1" applyAlignment="1" applyProtection="1">
      <alignment horizontal="center"/>
      <protection hidden="1"/>
    </xf>
    <xf numFmtId="2" fontId="18" fillId="33" borderId="0" xfId="0" applyNumberFormat="1" applyFont="1" applyFill="1" applyBorder="1" applyAlignment="1" applyProtection="1">
      <alignment horizontal="center"/>
      <protection hidden="1"/>
    </xf>
    <xf numFmtId="0" fontId="20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" fontId="26" fillId="33" borderId="0" xfId="0" applyNumberFormat="1" applyFont="1" applyFill="1" applyBorder="1" applyAlignment="1" applyProtection="1">
      <alignment horizontal="center"/>
      <protection hidden="1"/>
    </xf>
    <xf numFmtId="49" fontId="20" fillId="0" borderId="25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6" fillId="34" borderId="24" xfId="0" applyFont="1" applyFill="1" applyBorder="1" applyAlignment="1" applyProtection="1">
      <alignment horizontal="center"/>
      <protection locked="0"/>
    </xf>
    <xf numFmtId="0" fontId="21" fillId="0" borderId="21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 textRotation="90"/>
    </xf>
    <xf numFmtId="0" fontId="19" fillId="33" borderId="0" xfId="0" applyFont="1" applyFill="1" applyBorder="1" applyAlignment="1" applyProtection="1">
      <alignment/>
      <protection hidden="1"/>
    </xf>
    <xf numFmtId="49" fontId="19" fillId="36" borderId="24" xfId="0" applyNumberFormat="1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19" fillId="36" borderId="24" xfId="0" applyFont="1" applyFill="1" applyBorder="1" applyAlignment="1" applyProtection="1">
      <alignment horizontal="center"/>
      <protection hidden="1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textRotation="90"/>
    </xf>
    <xf numFmtId="164" fontId="18" fillId="33" borderId="24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164" fontId="18" fillId="33" borderId="36" xfId="0" applyNumberFormat="1" applyFont="1" applyFill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0" borderId="37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8" fillId="33" borderId="38" xfId="0" applyFont="1" applyFill="1" applyBorder="1" applyAlignment="1" applyProtection="1">
      <alignment horizontal="center"/>
      <protection hidden="1"/>
    </xf>
    <xf numFmtId="0" fontId="18" fillId="33" borderId="39" xfId="0" applyFont="1" applyFill="1" applyBorder="1" applyAlignment="1" applyProtection="1">
      <alignment horizontal="center"/>
      <protection hidden="1"/>
    </xf>
    <xf numFmtId="0" fontId="26" fillId="0" borderId="40" xfId="0" applyFont="1" applyBorder="1" applyAlignment="1" applyProtection="1">
      <alignment horizontal="center"/>
      <protection hidden="1"/>
    </xf>
    <xf numFmtId="0" fontId="18" fillId="0" borderId="41" xfId="0" applyFont="1" applyBorder="1" applyAlignment="1" applyProtection="1">
      <alignment/>
      <protection hidden="1"/>
    </xf>
    <xf numFmtId="0" fontId="18" fillId="0" borderId="42" xfId="0" applyFont="1" applyBorder="1" applyAlignment="1" applyProtection="1">
      <alignment/>
      <protection hidden="1"/>
    </xf>
    <xf numFmtId="0" fontId="18" fillId="0" borderId="43" xfId="0" applyFont="1" applyBorder="1" applyAlignment="1" applyProtection="1">
      <alignment/>
      <protection hidden="1"/>
    </xf>
    <xf numFmtId="0" fontId="18" fillId="35" borderId="25" xfId="0" applyFont="1" applyFill="1" applyBorder="1" applyAlignment="1" applyProtection="1">
      <alignment horizontal="right"/>
      <protection hidden="1"/>
    </xf>
    <xf numFmtId="0" fontId="18" fillId="35" borderId="30" xfId="0" applyFont="1" applyFill="1" applyBorder="1" applyAlignment="1" applyProtection="1">
      <alignment horizontal="center"/>
      <protection hidden="1"/>
    </xf>
    <xf numFmtId="0" fontId="18" fillId="35" borderId="30" xfId="0" applyFont="1" applyFill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 horizontal="center"/>
      <protection hidden="1"/>
    </xf>
    <xf numFmtId="0" fontId="18" fillId="33" borderId="30" xfId="0" applyFont="1" applyFill="1" applyBorder="1" applyAlignment="1" applyProtection="1">
      <alignment horizontal="right"/>
      <protection hidden="1"/>
    </xf>
    <xf numFmtId="2" fontId="57" fillId="33" borderId="30" xfId="0" applyNumberFormat="1" applyFont="1" applyFill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 horizontal="right"/>
      <protection hidden="1"/>
    </xf>
    <xf numFmtId="2" fontId="18" fillId="33" borderId="30" xfId="0" applyNumberFormat="1" applyFont="1" applyFill="1" applyBorder="1" applyAlignment="1" applyProtection="1">
      <alignment horizontal="left"/>
      <protection hidden="1"/>
    </xf>
    <xf numFmtId="2" fontId="18" fillId="0" borderId="44" xfId="0" applyNumberFormat="1" applyFont="1" applyFill="1" applyBorder="1" applyAlignment="1" applyProtection="1">
      <alignment horizontal="left"/>
      <protection hidden="1"/>
    </xf>
    <xf numFmtId="2" fontId="18" fillId="0" borderId="45" xfId="0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0" fontId="28" fillId="0" borderId="46" xfId="0" applyFont="1" applyFill="1" applyBorder="1" applyAlignment="1">
      <alignment horizontal="left"/>
    </xf>
    <xf numFmtId="0" fontId="28" fillId="0" borderId="47" xfId="0" applyFont="1" applyFill="1" applyBorder="1" applyAlignment="1">
      <alignment horizontal="left"/>
    </xf>
    <xf numFmtId="0" fontId="28" fillId="0" borderId="48" xfId="0" applyFont="1" applyFill="1" applyBorder="1" applyAlignment="1">
      <alignment horizontal="left"/>
    </xf>
    <xf numFmtId="2" fontId="18" fillId="33" borderId="0" xfId="0" applyNumberFormat="1" applyFont="1" applyFill="1" applyBorder="1" applyAlignment="1" applyProtection="1">
      <alignment/>
      <protection hidden="1"/>
    </xf>
    <xf numFmtId="0" fontId="26" fillId="0" borderId="49" xfId="0" applyFont="1" applyBorder="1" applyAlignment="1" applyProtection="1">
      <alignment horizontal="center"/>
      <protection hidden="1"/>
    </xf>
    <xf numFmtId="0" fontId="28" fillId="0" borderId="50" xfId="0" applyFont="1" applyFill="1" applyBorder="1" applyAlignment="1">
      <alignment horizontal="left"/>
    </xf>
    <xf numFmtId="0" fontId="28" fillId="0" borderId="51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left"/>
    </xf>
    <xf numFmtId="49" fontId="29" fillId="36" borderId="13" xfId="0" applyNumberFormat="1" applyFont="1" applyFill="1" applyBorder="1" applyAlignment="1" applyProtection="1">
      <alignment horizontal="left" vertical="top" wrapText="1"/>
      <protection locked="0"/>
    </xf>
    <xf numFmtId="49" fontId="29" fillId="36" borderId="14" xfId="0" applyNumberFormat="1" applyFont="1" applyFill="1" applyBorder="1" applyAlignment="1" applyProtection="1">
      <alignment horizontal="left" vertical="top" wrapText="1"/>
      <protection locked="0"/>
    </xf>
    <xf numFmtId="49" fontId="29" fillId="36" borderId="15" xfId="0" applyNumberFormat="1" applyFont="1" applyFill="1" applyBorder="1" applyAlignment="1" applyProtection="1">
      <alignment horizontal="left" vertical="top" wrapText="1"/>
      <protection locked="0"/>
    </xf>
    <xf numFmtId="49" fontId="29" fillId="36" borderId="16" xfId="0" applyNumberFormat="1" applyFont="1" applyFill="1" applyBorder="1" applyAlignment="1" applyProtection="1">
      <alignment horizontal="left" vertical="top" wrapText="1"/>
      <protection locked="0"/>
    </xf>
    <xf numFmtId="49" fontId="29" fillId="36" borderId="0" xfId="0" applyNumberFormat="1" applyFont="1" applyFill="1" applyBorder="1" applyAlignment="1" applyProtection="1">
      <alignment horizontal="left" vertical="top" wrapText="1"/>
      <protection locked="0"/>
    </xf>
    <xf numFmtId="49" fontId="29" fillId="36" borderId="17" xfId="0" applyNumberFormat="1" applyFont="1" applyFill="1" applyBorder="1" applyAlignment="1" applyProtection="1">
      <alignment horizontal="left" vertical="top" wrapText="1"/>
      <protection locked="0"/>
    </xf>
    <xf numFmtId="49" fontId="29" fillId="36" borderId="41" xfId="0" applyNumberFormat="1" applyFont="1" applyFill="1" applyBorder="1" applyAlignment="1" applyProtection="1">
      <alignment horizontal="left" vertical="top" wrapText="1"/>
      <protection locked="0"/>
    </xf>
    <xf numFmtId="49" fontId="29" fillId="36" borderId="42" xfId="0" applyNumberFormat="1" applyFont="1" applyFill="1" applyBorder="1" applyAlignment="1" applyProtection="1">
      <alignment horizontal="left" vertical="top" wrapText="1"/>
      <protection locked="0"/>
    </xf>
    <xf numFmtId="49" fontId="29" fillId="36" borderId="43" xfId="0" applyNumberFormat="1" applyFont="1" applyFill="1" applyBorder="1" applyAlignment="1" applyProtection="1">
      <alignment horizontal="left" vertical="top" wrapText="1"/>
      <protection locked="0"/>
    </xf>
    <xf numFmtId="0" fontId="28" fillId="0" borderId="52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4" xfId="0" applyFont="1" applyFill="1" applyBorder="1" applyAlignment="1">
      <alignment horizontal="left"/>
    </xf>
    <xf numFmtId="0" fontId="19" fillId="33" borderId="16" xfId="0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0" xfId="0" applyFont="1" applyFill="1" applyBorder="1" applyAlignment="1">
      <alignment/>
    </xf>
    <xf numFmtId="0" fontId="28" fillId="0" borderId="17" xfId="0" applyFont="1" applyBorder="1" applyAlignment="1" applyProtection="1">
      <alignment/>
      <protection hidden="1"/>
    </xf>
    <xf numFmtId="0" fontId="28" fillId="0" borderId="41" xfId="0" applyFont="1" applyBorder="1" applyAlignment="1" applyProtection="1">
      <alignment/>
      <protection hidden="1"/>
    </xf>
    <xf numFmtId="0" fontId="28" fillId="0" borderId="42" xfId="0" applyFont="1" applyBorder="1" applyAlignment="1" applyProtection="1">
      <alignment/>
      <protection hidden="1"/>
    </xf>
    <xf numFmtId="0" fontId="28" fillId="0" borderId="43" xfId="0" applyFont="1" applyBorder="1" applyAlignment="1" applyProtection="1">
      <alignment/>
      <protection hidden="1"/>
    </xf>
    <xf numFmtId="0" fontId="18" fillId="33" borderId="41" xfId="0" applyFont="1" applyFill="1" applyBorder="1" applyAlignment="1" applyProtection="1">
      <alignment/>
      <protection hidden="1"/>
    </xf>
    <xf numFmtId="0" fontId="21" fillId="33" borderId="42" xfId="0" applyFont="1" applyFill="1" applyBorder="1" applyAlignment="1" applyProtection="1">
      <alignment/>
      <protection hidden="1"/>
    </xf>
    <xf numFmtId="0" fontId="18" fillId="33" borderId="42" xfId="0" applyFont="1" applyFill="1" applyBorder="1" applyAlignment="1" applyProtection="1">
      <alignment/>
      <protection hidden="1"/>
    </xf>
    <xf numFmtId="0" fontId="30" fillId="33" borderId="42" xfId="0" applyFont="1" applyFill="1" applyBorder="1" applyAlignment="1" applyProtection="1">
      <alignment/>
      <protection hidden="1"/>
    </xf>
    <xf numFmtId="0" fontId="18" fillId="33" borderId="43" xfId="0" applyFont="1" applyFill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55" xfId="0" applyFont="1" applyBorder="1" applyAlignment="1" applyProtection="1">
      <alignment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57" xfId="0" applyFont="1" applyBorder="1" applyAlignment="1" applyProtection="1">
      <alignment/>
      <protection hidden="1"/>
    </xf>
    <xf numFmtId="0" fontId="31" fillId="0" borderId="58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58" xfId="0" applyFont="1" applyBorder="1" applyAlignment="1" applyProtection="1">
      <alignment/>
      <protection hidden="1"/>
    </xf>
    <xf numFmtId="0" fontId="32" fillId="0" borderId="58" xfId="0" applyFont="1" applyBorder="1" applyAlignment="1" applyProtection="1">
      <alignment/>
      <protection hidden="1"/>
    </xf>
    <xf numFmtId="0" fontId="34" fillId="0" borderId="58" xfId="44" applyFont="1" applyBorder="1" applyAlignment="1" applyProtection="1">
      <alignment/>
      <protection hidden="1"/>
    </xf>
    <xf numFmtId="0" fontId="18" fillId="0" borderId="59" xfId="0" applyFont="1" applyBorder="1" applyAlignment="1" applyProtection="1">
      <alignment/>
      <protection hidden="1"/>
    </xf>
    <xf numFmtId="0" fontId="18" fillId="0" borderId="39" xfId="0" applyFont="1" applyBorder="1" applyAlignment="1" applyProtection="1">
      <alignment/>
      <protection hidden="1"/>
    </xf>
    <xf numFmtId="0" fontId="18" fillId="0" borderId="60" xfId="0" applyFont="1" applyBorder="1" applyAlignment="1" applyProtection="1">
      <alignment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30</xdr:row>
      <xdr:rowOff>57150</xdr:rowOff>
    </xdr:from>
    <xdr:to>
      <xdr:col>11</xdr:col>
      <xdr:colOff>247650</xdr:colOff>
      <xdr:row>39</xdr:row>
      <xdr:rowOff>171450</xdr:rowOff>
    </xdr:to>
    <xdr:pic>
      <xdr:nvPicPr>
        <xdr:cNvPr id="1" name="Bildobjekt 2" descr="MRS-Spets 5 rör uppåt höger blandningsvent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524750"/>
          <a:ext cx="33909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0"/>
  <sheetViews>
    <sheetView tabSelected="1" zoomScalePageLayoutView="0" workbookViewId="0" topLeftCell="A1">
      <selection activeCell="I3" sqref="I3:M3"/>
    </sheetView>
  </sheetViews>
  <sheetFormatPr defaultColWidth="9.140625" defaultRowHeight="19.5" customHeight="1"/>
  <cols>
    <col min="1" max="1" width="3.57421875" style="4" customWidth="1"/>
    <col min="2" max="2" width="17.421875" style="4" customWidth="1"/>
    <col min="3" max="3" width="6.421875" style="4" bestFit="1" customWidth="1"/>
    <col min="4" max="4" width="3.7109375" style="4" bestFit="1" customWidth="1"/>
    <col min="5" max="5" width="6.00390625" style="4" bestFit="1" customWidth="1"/>
    <col min="6" max="6" width="5.00390625" style="4" customWidth="1"/>
    <col min="7" max="7" width="6.421875" style="4" customWidth="1"/>
    <col min="8" max="8" width="4.00390625" style="4" customWidth="1"/>
    <col min="9" max="9" width="12.8515625" style="4" customWidth="1"/>
    <col min="10" max="10" width="6.00390625" style="4" customWidth="1"/>
    <col min="11" max="11" width="10.57421875" style="4" customWidth="1"/>
    <col min="12" max="12" width="7.421875" style="4" customWidth="1"/>
    <col min="13" max="13" width="16.140625" style="4" bestFit="1" customWidth="1"/>
    <col min="14" max="14" width="7.421875" style="4" bestFit="1" customWidth="1"/>
    <col min="15" max="15" width="4.140625" style="4" customWidth="1"/>
    <col min="16" max="16" width="16.28125" style="4" customWidth="1"/>
    <col min="17" max="17" width="11.57421875" style="4" bestFit="1" customWidth="1"/>
    <col min="18" max="18" width="5.00390625" style="5" bestFit="1" customWidth="1"/>
    <col min="19" max="19" width="4.140625" style="5" customWidth="1"/>
    <col min="20" max="20" width="14.57421875" style="5" bestFit="1" customWidth="1"/>
    <col min="21" max="21" width="14.00390625" style="5" bestFit="1" customWidth="1"/>
    <col min="22" max="22" width="5.00390625" style="5" bestFit="1" customWidth="1"/>
    <col min="23" max="23" width="17.28125" style="5" customWidth="1"/>
    <col min="24" max="25" width="15.00390625" style="5" hidden="1" customWidth="1"/>
    <col min="26" max="26" width="6.7109375" style="5" hidden="1" customWidth="1"/>
    <col min="27" max="27" width="15.00390625" style="5" hidden="1" customWidth="1"/>
    <col min="28" max="28" width="17.7109375" style="4" hidden="1" customWidth="1"/>
    <col min="29" max="16384" width="9.140625" style="4" customWidth="1"/>
  </cols>
  <sheetData>
    <row r="1" spans="2:23" ht="19.5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R1" s="4"/>
      <c r="S1" s="4"/>
      <c r="T1" s="4"/>
      <c r="U1" s="4"/>
      <c r="V1" s="4"/>
      <c r="W1" s="4"/>
    </row>
    <row r="2" spans="2:23" ht="19.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P2" s="9" t="s">
        <v>1</v>
      </c>
      <c r="Q2" s="10"/>
      <c r="R2" s="11"/>
      <c r="S2" s="11"/>
      <c r="T2" s="12" t="s">
        <v>2</v>
      </c>
      <c r="U2" s="13"/>
      <c r="V2" s="14"/>
      <c r="W2" s="4"/>
    </row>
    <row r="3" spans="2:27" ht="19.5" customHeight="1" thickBot="1">
      <c r="B3" s="15"/>
      <c r="C3" s="16"/>
      <c r="D3" s="16"/>
      <c r="E3" s="16"/>
      <c r="F3" s="17" t="s">
        <v>3</v>
      </c>
      <c r="G3" s="17"/>
      <c r="H3" s="17"/>
      <c r="I3" s="18" t="s">
        <v>4</v>
      </c>
      <c r="J3" s="19"/>
      <c r="K3" s="19"/>
      <c r="L3" s="19"/>
      <c r="M3" s="20"/>
      <c r="N3" s="21"/>
      <c r="P3" s="22" t="s">
        <v>5</v>
      </c>
      <c r="Q3" s="23" t="s">
        <v>6</v>
      </c>
      <c r="R3" s="24"/>
      <c r="T3" s="25" t="s">
        <v>5</v>
      </c>
      <c r="U3" s="26" t="s">
        <v>7</v>
      </c>
      <c r="V3" s="27"/>
      <c r="W3" s="28"/>
      <c r="Z3" s="28"/>
      <c r="AA3" s="4"/>
    </row>
    <row r="4" spans="2:27" ht="22.5" customHeight="1" thickBot="1">
      <c r="B4" s="29"/>
      <c r="C4" s="30"/>
      <c r="D4" s="30"/>
      <c r="E4" s="30"/>
      <c r="F4" s="30"/>
      <c r="G4" s="30"/>
      <c r="H4" s="30"/>
      <c r="I4" s="31" t="s">
        <v>8</v>
      </c>
      <c r="J4" s="16"/>
      <c r="K4" s="31" t="s">
        <v>9</v>
      </c>
      <c r="L4" s="16"/>
      <c r="M4" s="31" t="s">
        <v>10</v>
      </c>
      <c r="N4" s="21"/>
      <c r="P4" s="32" t="s">
        <v>11</v>
      </c>
      <c r="Q4" s="33" t="s">
        <v>12</v>
      </c>
      <c r="R4" s="24"/>
      <c r="T4" s="34" t="s">
        <v>11</v>
      </c>
      <c r="U4" s="35" t="s">
        <v>13</v>
      </c>
      <c r="V4" s="27"/>
      <c r="W4" s="28"/>
      <c r="Z4" s="28"/>
      <c r="AA4" s="28"/>
    </row>
    <row r="5" spans="2:27" ht="19.5" customHeight="1" thickBot="1">
      <c r="B5" s="36" t="s">
        <v>5</v>
      </c>
      <c r="C5" s="17"/>
      <c r="D5" s="17"/>
      <c r="E5" s="17"/>
      <c r="F5" s="17"/>
      <c r="G5" s="17"/>
      <c r="H5" s="37"/>
      <c r="I5" s="38">
        <v>0.09</v>
      </c>
      <c r="J5" s="39" t="s">
        <v>11</v>
      </c>
      <c r="K5" s="38">
        <v>0.65</v>
      </c>
      <c r="L5" s="39" t="s">
        <v>11</v>
      </c>
      <c r="M5" s="38">
        <v>0.65</v>
      </c>
      <c r="N5" s="40" t="s">
        <v>11</v>
      </c>
      <c r="P5" s="41" t="s">
        <v>14</v>
      </c>
      <c r="Q5" s="42">
        <v>10</v>
      </c>
      <c r="R5" s="43" t="s">
        <v>15</v>
      </c>
      <c r="T5" s="25" t="s">
        <v>16</v>
      </c>
      <c r="U5" s="44" t="s">
        <v>17</v>
      </c>
      <c r="V5" s="45" t="s">
        <v>15</v>
      </c>
      <c r="W5" s="28"/>
      <c r="X5" s="46" t="s">
        <v>18</v>
      </c>
      <c r="Y5" s="46" t="s">
        <v>18</v>
      </c>
      <c r="Z5" s="28"/>
      <c r="AA5" s="28" t="s">
        <v>18</v>
      </c>
    </row>
    <row r="6" spans="2:28" ht="19.5" customHeight="1" thickBot="1">
      <c r="B6" s="47"/>
      <c r="C6" s="48"/>
      <c r="D6" s="48"/>
      <c r="E6" s="48"/>
      <c r="F6" s="48"/>
      <c r="G6" s="48"/>
      <c r="H6" s="48"/>
      <c r="I6" s="49"/>
      <c r="J6" s="39"/>
      <c r="K6" s="49"/>
      <c r="L6" s="39"/>
      <c r="M6" s="49"/>
      <c r="N6" s="40"/>
      <c r="P6" s="41" t="s">
        <v>19</v>
      </c>
      <c r="Q6" s="42">
        <v>15</v>
      </c>
      <c r="R6" s="50"/>
      <c r="T6" s="51" t="s">
        <v>20</v>
      </c>
      <c r="U6" s="52" t="s">
        <v>21</v>
      </c>
      <c r="V6" s="53"/>
      <c r="W6" s="28"/>
      <c r="X6" s="46" t="s">
        <v>22</v>
      </c>
      <c r="Y6" s="46" t="s">
        <v>23</v>
      </c>
      <c r="Z6" s="28" t="s">
        <v>24</v>
      </c>
      <c r="AA6" s="54" t="s">
        <v>25</v>
      </c>
      <c r="AB6" s="28" t="s">
        <v>26</v>
      </c>
    </row>
    <row r="7" spans="2:27" ht="19.5" customHeight="1" thickBot="1">
      <c r="B7" s="36" t="s">
        <v>27</v>
      </c>
      <c r="C7" s="17"/>
      <c r="D7" s="17"/>
      <c r="E7" s="17"/>
      <c r="F7" s="17"/>
      <c r="G7" s="17"/>
      <c r="H7" s="37"/>
      <c r="I7" s="55">
        <v>20</v>
      </c>
      <c r="J7" s="39" t="s">
        <v>28</v>
      </c>
      <c r="K7" s="55">
        <v>15</v>
      </c>
      <c r="L7" s="39" t="s">
        <v>28</v>
      </c>
      <c r="M7" s="55">
        <v>25</v>
      </c>
      <c r="N7" s="40" t="s">
        <v>28</v>
      </c>
      <c r="P7" s="41" t="s">
        <v>29</v>
      </c>
      <c r="Q7" s="42">
        <v>20</v>
      </c>
      <c r="R7" s="50"/>
      <c r="T7" s="51" t="s">
        <v>30</v>
      </c>
      <c r="U7" s="52" t="s">
        <v>31</v>
      </c>
      <c r="V7" s="53"/>
      <c r="W7" s="28"/>
      <c r="X7" s="56">
        <v>2.7</v>
      </c>
      <c r="Y7" s="56">
        <v>1.5</v>
      </c>
      <c r="Z7" s="57">
        <v>10</v>
      </c>
      <c r="AA7" s="54">
        <v>12.5</v>
      </c>
    </row>
    <row r="8" spans="2:28" ht="19.5" customHeight="1" thickBot="1">
      <c r="B8" s="47"/>
      <c r="C8" s="48"/>
      <c r="D8" s="48"/>
      <c r="E8" s="48"/>
      <c r="F8" s="48"/>
      <c r="G8" s="48"/>
      <c r="H8" s="48"/>
      <c r="I8" s="49"/>
      <c r="J8" s="39"/>
      <c r="K8" s="49"/>
      <c r="L8" s="39"/>
      <c r="M8" s="49"/>
      <c r="N8" s="40"/>
      <c r="P8" s="41" t="s">
        <v>32</v>
      </c>
      <c r="Q8" s="42">
        <v>25</v>
      </c>
      <c r="R8" s="50"/>
      <c r="T8" s="51" t="s">
        <v>33</v>
      </c>
      <c r="U8" s="52" t="s">
        <v>34</v>
      </c>
      <c r="V8" s="53"/>
      <c r="W8" s="28"/>
      <c r="X8" s="56">
        <v>3.4</v>
      </c>
      <c r="Y8" s="56">
        <v>2.5</v>
      </c>
      <c r="Z8" s="57">
        <v>15</v>
      </c>
      <c r="AA8" s="54">
        <v>12.5</v>
      </c>
      <c r="AB8" s="54">
        <v>3.55</v>
      </c>
    </row>
    <row r="9" spans="2:28" ht="19.5" customHeight="1" thickBot="1">
      <c r="B9" s="58" t="s">
        <v>35</v>
      </c>
      <c r="C9" s="59"/>
      <c r="D9" s="59"/>
      <c r="E9" s="59"/>
      <c r="F9" s="59"/>
      <c r="G9" s="59"/>
      <c r="H9" s="60"/>
      <c r="I9" s="61">
        <v>15</v>
      </c>
      <c r="J9" s="39" t="s">
        <v>12</v>
      </c>
      <c r="K9" s="61">
        <v>32</v>
      </c>
      <c r="L9" s="39" t="s">
        <v>12</v>
      </c>
      <c r="M9" s="61">
        <v>32</v>
      </c>
      <c r="N9" s="40" t="s">
        <v>12</v>
      </c>
      <c r="P9" s="41" t="s">
        <v>36</v>
      </c>
      <c r="Q9" s="42">
        <v>32</v>
      </c>
      <c r="R9" s="50"/>
      <c r="T9" s="51" t="s">
        <v>37</v>
      </c>
      <c r="U9" s="52" t="s">
        <v>38</v>
      </c>
      <c r="V9" s="53"/>
      <c r="W9" s="28"/>
      <c r="X9" s="56">
        <v>4.7</v>
      </c>
      <c r="Y9" s="56">
        <v>5.2</v>
      </c>
      <c r="Z9" s="57">
        <v>20</v>
      </c>
      <c r="AA9" s="54">
        <v>12.5</v>
      </c>
      <c r="AB9" s="54">
        <v>5.1</v>
      </c>
    </row>
    <row r="10" spans="2:28" ht="19.5" customHeight="1">
      <c r="B10" s="62" t="s">
        <v>39</v>
      </c>
      <c r="C10" s="63"/>
      <c r="D10" s="63"/>
      <c r="E10" s="63"/>
      <c r="F10" s="63"/>
      <c r="G10" s="63"/>
      <c r="H10" s="63"/>
      <c r="I10" s="64">
        <f>IF(I9=10,X7,)+IF(I9=15,X8,)+IF(I9=20,X9,)+IF(I9=25,X10,)+IF(I9=32,X11,)+IF(I9="32x",X12,)+IF(I9=40,X13,)+IF(I9="40x",X14,)+IF(I9=50,X15,)+IF(I9="50x",X16,)+IF(I9=65,X17,)+IF(I9=80,X18,)+IF(I9=100,#REF!,)+IF(I9=125,X20,)+IF(I9=150,X21,)</f>
        <v>3.4</v>
      </c>
      <c r="J10" s="65" t="s">
        <v>40</v>
      </c>
      <c r="K10" s="64">
        <f>IF(K9=10,X7,)+IF(K9=15,X8,)+IF(K9=20,X9,)+IF(K9=25,X10,)+IF(K9=32,X11,)+IF(K9="32x",X12,)+IF(K9=40,X13,)+IF(K9="40x",X14,)+IF(K9=50,X15,)+IF(K9="50x",X16,)+IF(K9=65,X17,)+IF(K9=80,X18,)+IF(K9=100,#REF!,)+IF(K9=125,X20,)+IF(K9=150,X21,)</f>
        <v>12.4</v>
      </c>
      <c r="L10" s="65"/>
      <c r="M10" s="64">
        <f>IF(M9=10,X7,)+IF(M9=15,X8,)+IF(M9=20,X9,)+IF(M9=25,X10,)+IF(M9=32,X11,)+IF(M9="32x",X12,)+IF(M9=40,X13,)+IF(M9="40x",X14,)+IF(M9=50,X15,)+IF(M9="50x",X16,)+IF(M9=65,X17,)+IF(M9=80,X18,)+IF(M9=100,#REF!,)+IF(M9=125,X20,)+IF(M9=150,X21,)</f>
        <v>12.4</v>
      </c>
      <c r="N10" s="66" t="s">
        <v>40</v>
      </c>
      <c r="P10" s="41" t="s">
        <v>41</v>
      </c>
      <c r="Q10" s="42" t="s">
        <v>42</v>
      </c>
      <c r="R10" s="50"/>
      <c r="T10" s="51" t="s">
        <v>43</v>
      </c>
      <c r="U10" s="52" t="s">
        <v>44</v>
      </c>
      <c r="V10" s="53"/>
      <c r="W10" s="28"/>
      <c r="X10" s="56">
        <v>7.8</v>
      </c>
      <c r="Y10" s="56">
        <v>7.7</v>
      </c>
      <c r="Z10" s="57">
        <v>25</v>
      </c>
      <c r="AA10" s="54">
        <v>17</v>
      </c>
      <c r="AB10" s="54">
        <v>8.8</v>
      </c>
    </row>
    <row r="11" spans="2:28" ht="19.5" customHeight="1">
      <c r="B11" s="36" t="s">
        <v>45</v>
      </c>
      <c r="C11" s="17"/>
      <c r="D11" s="17"/>
      <c r="E11" s="17"/>
      <c r="F11" s="17"/>
      <c r="G11" s="17"/>
      <c r="H11" s="67"/>
      <c r="I11" s="68">
        <f>((3.6*I5)/I10)*((3.6*I5)/I10)/0.01</f>
        <v>0.908096885813149</v>
      </c>
      <c r="J11" s="39" t="s">
        <v>28</v>
      </c>
      <c r="K11" s="68">
        <f>((3.6*K5)/K10)*((3.6*K5)/K10)/0.01</f>
        <v>3.5611342351716964</v>
      </c>
      <c r="L11" s="39" t="s">
        <v>28</v>
      </c>
      <c r="M11" s="68">
        <f>(((3.6*M5)/M10)*((3.6*M5)/M10)/0.01)+2</f>
        <v>5.561134235171696</v>
      </c>
      <c r="N11" s="40" t="s">
        <v>28</v>
      </c>
      <c r="P11" s="41" t="s">
        <v>46</v>
      </c>
      <c r="Q11" s="42">
        <v>40</v>
      </c>
      <c r="R11" s="50"/>
      <c r="T11" s="51" t="s">
        <v>47</v>
      </c>
      <c r="U11" s="52" t="s">
        <v>48</v>
      </c>
      <c r="V11" s="53"/>
      <c r="W11" s="28"/>
      <c r="X11" s="56">
        <v>12.4</v>
      </c>
      <c r="Y11" s="56">
        <v>13.3</v>
      </c>
      <c r="Z11" s="57">
        <v>32</v>
      </c>
      <c r="AA11" s="54">
        <v>38</v>
      </c>
      <c r="AB11" s="54">
        <v>13.1</v>
      </c>
    </row>
    <row r="12" spans="2:27" ht="19.5" customHeight="1">
      <c r="B12" s="47"/>
      <c r="C12" s="48"/>
      <c r="D12" s="48"/>
      <c r="E12" s="48"/>
      <c r="F12" s="48"/>
      <c r="G12" s="48"/>
      <c r="H12" s="48"/>
      <c r="I12" s="16"/>
      <c r="J12" s="16"/>
      <c r="K12" s="16"/>
      <c r="L12" s="16"/>
      <c r="M12" s="49"/>
      <c r="N12" s="40"/>
      <c r="P12" s="41" t="s">
        <v>49</v>
      </c>
      <c r="Q12" s="42" t="s">
        <v>50</v>
      </c>
      <c r="R12" s="50"/>
      <c r="T12" s="51" t="s">
        <v>51</v>
      </c>
      <c r="U12" s="52" t="s">
        <v>52</v>
      </c>
      <c r="V12" s="53"/>
      <c r="W12" s="28"/>
      <c r="X12" s="56">
        <v>17.3</v>
      </c>
      <c r="Y12" s="56">
        <v>17.1</v>
      </c>
      <c r="Z12" s="57" t="s">
        <v>42</v>
      </c>
      <c r="AA12" s="54">
        <v>38</v>
      </c>
    </row>
    <row r="13" spans="2:28" ht="19.5" customHeight="1" thickBot="1">
      <c r="B13" s="36" t="s">
        <v>53</v>
      </c>
      <c r="C13" s="17"/>
      <c r="D13" s="17"/>
      <c r="E13" s="17"/>
      <c r="F13" s="17"/>
      <c r="G13" s="17"/>
      <c r="H13" s="67"/>
      <c r="I13" s="69">
        <f>(3.6*I5)/SQRT(0.01*I7)</f>
        <v>0.724486024709932</v>
      </c>
      <c r="J13" s="39" t="s">
        <v>54</v>
      </c>
      <c r="K13" s="70"/>
      <c r="L13" s="70"/>
      <c r="M13" s="69">
        <f>(3.6*M5)/SQRT(0.01*M7)</f>
        <v>4.680000000000001</v>
      </c>
      <c r="N13" s="40" t="s">
        <v>55</v>
      </c>
      <c r="P13" s="41" t="s">
        <v>56</v>
      </c>
      <c r="Q13" s="42">
        <v>50</v>
      </c>
      <c r="R13" s="50"/>
      <c r="T13" s="51" t="s">
        <v>57</v>
      </c>
      <c r="U13" s="52" t="s">
        <v>58</v>
      </c>
      <c r="V13" s="53"/>
      <c r="W13" s="28"/>
      <c r="X13" s="56">
        <v>18.3</v>
      </c>
      <c r="Y13" s="56">
        <v>18</v>
      </c>
      <c r="Z13" s="57">
        <v>40</v>
      </c>
      <c r="AA13" s="54">
        <v>52</v>
      </c>
      <c r="AB13" s="54">
        <v>19.5</v>
      </c>
    </row>
    <row r="14" spans="2:27" ht="19.5" customHeight="1" thickBot="1">
      <c r="B14" s="71" t="s">
        <v>59</v>
      </c>
      <c r="C14" s="72"/>
      <c r="D14" s="72"/>
      <c r="E14" s="72"/>
      <c r="F14" s="72"/>
      <c r="G14" s="72"/>
      <c r="H14" s="73"/>
      <c r="I14" s="74">
        <v>78</v>
      </c>
      <c r="J14" s="39" t="s">
        <v>60</v>
      </c>
      <c r="K14" s="70"/>
      <c r="L14" s="70"/>
      <c r="M14" s="74">
        <v>124</v>
      </c>
      <c r="N14" s="40" t="s">
        <v>40</v>
      </c>
      <c r="P14" s="41" t="s">
        <v>61</v>
      </c>
      <c r="Q14" s="42" t="s">
        <v>62</v>
      </c>
      <c r="R14" s="50"/>
      <c r="T14" s="51" t="s">
        <v>63</v>
      </c>
      <c r="U14" s="52" t="s">
        <v>64</v>
      </c>
      <c r="V14" s="53"/>
      <c r="W14" s="28"/>
      <c r="X14" s="57">
        <v>26.9</v>
      </c>
      <c r="Y14" s="57">
        <v>27.9</v>
      </c>
      <c r="Z14" s="57" t="s">
        <v>50</v>
      </c>
      <c r="AA14" s="54">
        <v>52</v>
      </c>
    </row>
    <row r="15" spans="2:28" ht="19.5" customHeight="1">
      <c r="B15" s="36" t="s">
        <v>65</v>
      </c>
      <c r="C15" s="17"/>
      <c r="D15" s="17"/>
      <c r="E15" s="17"/>
      <c r="F15" s="17"/>
      <c r="G15" s="17"/>
      <c r="H15" s="67"/>
      <c r="I15" s="75">
        <f>((3.6*I5)/I14*(3.6*I5)/I14)/0.01</f>
        <v>0.0017254437869822484</v>
      </c>
      <c r="J15" s="39" t="s">
        <v>28</v>
      </c>
      <c r="K15" s="70"/>
      <c r="L15" s="70"/>
      <c r="M15" s="75">
        <f>((3.6*K5)/M14*(3.6*K5)/M14)/0.01</f>
        <v>0.03561134235171697</v>
      </c>
      <c r="N15" s="40" t="s">
        <v>28</v>
      </c>
      <c r="P15" s="41" t="s">
        <v>66</v>
      </c>
      <c r="Q15" s="42">
        <v>65</v>
      </c>
      <c r="R15" s="50"/>
      <c r="T15" s="51" t="s">
        <v>67</v>
      </c>
      <c r="U15" s="52" t="s">
        <v>68</v>
      </c>
      <c r="V15" s="53"/>
      <c r="W15" s="28"/>
      <c r="X15" s="56">
        <v>29.7</v>
      </c>
      <c r="Y15" s="57">
        <v>30.9</v>
      </c>
      <c r="Z15" s="57">
        <v>50</v>
      </c>
      <c r="AA15" s="54">
        <v>88</v>
      </c>
      <c r="AB15" s="54">
        <v>31.5</v>
      </c>
    </row>
    <row r="16" spans="2:27" ht="19.5" customHeight="1">
      <c r="B16" s="47"/>
      <c r="C16" s="48"/>
      <c r="D16" s="48"/>
      <c r="E16" s="48"/>
      <c r="F16" s="48"/>
      <c r="G16" s="48"/>
      <c r="H16" s="48"/>
      <c r="I16" s="76"/>
      <c r="J16" s="39"/>
      <c r="K16" s="76"/>
      <c r="L16" s="39"/>
      <c r="M16" s="77"/>
      <c r="N16" s="40"/>
      <c r="P16" s="78" t="s">
        <v>69</v>
      </c>
      <c r="Q16" s="79">
        <v>80</v>
      </c>
      <c r="R16" s="50"/>
      <c r="T16" s="51" t="s">
        <v>70</v>
      </c>
      <c r="U16" s="52" t="s">
        <v>71</v>
      </c>
      <c r="V16" s="53"/>
      <c r="W16" s="28"/>
      <c r="X16" s="56">
        <v>64.1</v>
      </c>
      <c r="Y16" s="57">
        <v>61.1</v>
      </c>
      <c r="Z16" s="57" t="s">
        <v>62</v>
      </c>
      <c r="AA16" s="54">
        <v>88</v>
      </c>
    </row>
    <row r="17" spans="2:28" ht="19.5" customHeight="1" thickBot="1">
      <c r="B17" s="47"/>
      <c r="C17" s="48"/>
      <c r="D17" s="48"/>
      <c r="E17" s="48"/>
      <c r="F17" s="48"/>
      <c r="G17" s="48"/>
      <c r="H17" s="48"/>
      <c r="I17" s="76"/>
      <c r="J17" s="39"/>
      <c r="K17" s="76"/>
      <c r="L17" s="39"/>
      <c r="M17" s="80" t="s">
        <v>72</v>
      </c>
      <c r="N17" s="40"/>
      <c r="P17" s="81" t="s">
        <v>73</v>
      </c>
      <c r="Q17" s="42">
        <v>100</v>
      </c>
      <c r="R17" s="50"/>
      <c r="T17" s="82" t="s">
        <v>74</v>
      </c>
      <c r="U17" s="83" t="s">
        <v>75</v>
      </c>
      <c r="V17" s="53"/>
      <c r="W17" s="28"/>
      <c r="X17" s="56">
        <v>75.1</v>
      </c>
      <c r="Y17" s="57">
        <v>70.5</v>
      </c>
      <c r="Z17" s="57">
        <v>65</v>
      </c>
      <c r="AA17" s="54">
        <v>126</v>
      </c>
      <c r="AB17" s="54">
        <v>93.5</v>
      </c>
    </row>
    <row r="18" spans="2:28" ht="19.5" customHeight="1" thickBot="1">
      <c r="B18" s="47"/>
      <c r="C18" s="48"/>
      <c r="D18" s="48"/>
      <c r="E18" s="48"/>
      <c r="F18" s="48"/>
      <c r="G18" s="48"/>
      <c r="H18" s="48"/>
      <c r="I18" s="76"/>
      <c r="J18" s="39"/>
      <c r="K18" s="76"/>
      <c r="L18" s="39"/>
      <c r="M18" s="84">
        <v>4</v>
      </c>
      <c r="N18" s="40"/>
      <c r="P18" s="81" t="s">
        <v>76</v>
      </c>
      <c r="Q18" s="42">
        <v>125</v>
      </c>
      <c r="R18" s="50"/>
      <c r="T18" s="51" t="s">
        <v>77</v>
      </c>
      <c r="U18" s="52" t="s">
        <v>78</v>
      </c>
      <c r="V18" s="53"/>
      <c r="W18" s="28"/>
      <c r="X18" s="57">
        <v>93</v>
      </c>
      <c r="Y18" s="57">
        <v>98.8</v>
      </c>
      <c r="Z18" s="57">
        <v>80</v>
      </c>
      <c r="AA18" s="57">
        <v>174</v>
      </c>
      <c r="AB18" s="54">
        <v>110</v>
      </c>
    </row>
    <row r="19" spans="2:28" ht="19.5" customHeight="1" thickBot="1">
      <c r="B19" s="47"/>
      <c r="C19" s="48"/>
      <c r="D19" s="48"/>
      <c r="E19" s="48"/>
      <c r="F19" s="48"/>
      <c r="G19" s="48"/>
      <c r="H19" s="48"/>
      <c r="I19" s="16"/>
      <c r="J19" s="16"/>
      <c r="K19" s="16"/>
      <c r="L19" s="16"/>
      <c r="M19" s="49"/>
      <c r="N19" s="40"/>
      <c r="P19" s="32" t="s">
        <v>79</v>
      </c>
      <c r="Q19" s="85">
        <v>150</v>
      </c>
      <c r="R19" s="86"/>
      <c r="T19" s="51" t="s">
        <v>80</v>
      </c>
      <c r="U19" s="52" t="s">
        <v>81</v>
      </c>
      <c r="V19" s="53"/>
      <c r="W19" s="28"/>
      <c r="X19" s="57">
        <v>158.8</v>
      </c>
      <c r="Y19" s="57">
        <v>158.8</v>
      </c>
      <c r="Z19" s="57">
        <v>100</v>
      </c>
      <c r="AA19" s="57">
        <v>289</v>
      </c>
      <c r="AB19" s="54">
        <v>190</v>
      </c>
    </row>
    <row r="20" spans="2:28" ht="19.5" customHeight="1" thickBot="1">
      <c r="B20" s="47"/>
      <c r="C20" s="48"/>
      <c r="D20" s="87" t="s">
        <v>82</v>
      </c>
      <c r="E20" s="16"/>
      <c r="F20" s="16"/>
      <c r="G20" s="16"/>
      <c r="H20" s="16"/>
      <c r="I20" s="88" t="s">
        <v>83</v>
      </c>
      <c r="J20" s="49"/>
      <c r="K20" s="89"/>
      <c r="L20" s="49"/>
      <c r="M20" s="90" t="s">
        <v>84</v>
      </c>
      <c r="N20" s="40"/>
      <c r="R20" s="4"/>
      <c r="T20" s="51" t="s">
        <v>85</v>
      </c>
      <c r="U20" s="52" t="s">
        <v>86</v>
      </c>
      <c r="V20" s="53"/>
      <c r="W20" s="28"/>
      <c r="X20" s="57">
        <v>249.1</v>
      </c>
      <c r="Y20" s="57">
        <v>248.6</v>
      </c>
      <c r="Z20" s="57">
        <v>125</v>
      </c>
      <c r="AA20" s="57">
        <v>444</v>
      </c>
      <c r="AB20" s="54">
        <v>301</v>
      </c>
    </row>
    <row r="21" spans="2:28" ht="19.5" customHeight="1" thickBot="1">
      <c r="B21" s="47"/>
      <c r="C21" s="48"/>
      <c r="D21" s="48"/>
      <c r="E21" s="48"/>
      <c r="F21" s="48"/>
      <c r="G21" s="48"/>
      <c r="H21" s="48"/>
      <c r="I21" s="16"/>
      <c r="J21" s="16"/>
      <c r="K21" s="16"/>
      <c r="L21" s="16"/>
      <c r="M21" s="49"/>
      <c r="N21" s="40"/>
      <c r="R21" s="4"/>
      <c r="T21" s="91"/>
      <c r="U21" s="92"/>
      <c r="V21" s="93"/>
      <c r="W21" s="28"/>
      <c r="X21" s="57">
        <v>354.4</v>
      </c>
      <c r="Y21" s="57">
        <v>351.5</v>
      </c>
      <c r="Z21" s="57">
        <v>150</v>
      </c>
      <c r="AA21" s="57">
        <v>642</v>
      </c>
      <c r="AB21" s="54">
        <v>425</v>
      </c>
    </row>
    <row r="22" spans="2:26" ht="19.5" customHeight="1" thickBot="1">
      <c r="B22" s="36" t="s">
        <v>87</v>
      </c>
      <c r="C22" s="17"/>
      <c r="D22" s="17"/>
      <c r="E22" s="17"/>
      <c r="F22" s="17"/>
      <c r="G22" s="17"/>
      <c r="H22" s="37"/>
      <c r="I22" s="94">
        <f>I11+I15</f>
        <v>0.9098223296001312</v>
      </c>
      <c r="J22" s="39" t="s">
        <v>28</v>
      </c>
      <c r="K22" s="94">
        <f>K11</f>
        <v>3.5611342351716964</v>
      </c>
      <c r="L22" s="39" t="s">
        <v>28</v>
      </c>
      <c r="M22" s="94">
        <f>M11+M7+M15</f>
        <v>30.596745577523414</v>
      </c>
      <c r="N22" s="40" t="s">
        <v>28</v>
      </c>
      <c r="R22" s="4"/>
      <c r="T22" s="95"/>
      <c r="U22" s="96"/>
      <c r="V22" s="97"/>
      <c r="W22" s="28"/>
      <c r="Z22" s="28"/>
    </row>
    <row r="23" spans="2:26" ht="19.5" customHeight="1" thickBot="1">
      <c r="B23" s="36" t="s">
        <v>88</v>
      </c>
      <c r="C23" s="17"/>
      <c r="D23" s="17"/>
      <c r="E23" s="17"/>
      <c r="F23" s="17"/>
      <c r="G23" s="17"/>
      <c r="H23" s="67"/>
      <c r="I23" s="98">
        <f>(3.6*I5)/SQRT(0.01*I22)</f>
        <v>3.396774484023625</v>
      </c>
      <c r="J23" s="16" t="s">
        <v>54</v>
      </c>
      <c r="K23" s="98">
        <f>(3.6*K5)/SQRT(0.01*K22)</f>
        <v>12.4</v>
      </c>
      <c r="L23" s="16" t="s">
        <v>55</v>
      </c>
      <c r="M23" s="98">
        <f>(3.6*M5)/SQRT(0.01*M11)</f>
        <v>9.922798407739243</v>
      </c>
      <c r="N23" s="21" t="s">
        <v>54</v>
      </c>
      <c r="P23" s="99" t="s">
        <v>89</v>
      </c>
      <c r="Q23" s="100"/>
      <c r="R23" s="100"/>
      <c r="S23" s="100"/>
      <c r="T23" s="100"/>
      <c r="U23" s="101"/>
      <c r="W23" s="28"/>
      <c r="Z23" s="28"/>
    </row>
    <row r="24" spans="2:26" ht="19.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1"/>
      <c r="P24" s="102" t="s">
        <v>90</v>
      </c>
      <c r="Q24" s="103"/>
      <c r="R24" s="104"/>
      <c r="S24" s="104"/>
      <c r="T24" s="104"/>
      <c r="U24" s="105"/>
      <c r="W24" s="28"/>
      <c r="Z24" s="28"/>
    </row>
    <row r="25" spans="2:26" ht="19.5" customHeight="1" thickBot="1">
      <c r="B25" s="106" t="s">
        <v>91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21"/>
      <c r="P25" s="108" t="s">
        <v>92</v>
      </c>
      <c r="Q25" s="109"/>
      <c r="R25" s="110"/>
      <c r="S25" s="110"/>
      <c r="T25" s="110"/>
      <c r="U25" s="111"/>
      <c r="W25" s="28"/>
      <c r="Z25" s="28"/>
    </row>
    <row r="26" spans="2:26" ht="19.5" customHeight="1">
      <c r="B26" s="112" t="s">
        <v>15</v>
      </c>
      <c r="C26" s="113">
        <v>320</v>
      </c>
      <c r="D26" s="114" t="s">
        <v>93</v>
      </c>
      <c r="E26" s="115" t="s">
        <v>24</v>
      </c>
      <c r="F26" s="116">
        <f>I9</f>
        <v>15</v>
      </c>
      <c r="G26" s="116">
        <f>M9</f>
        <v>32</v>
      </c>
      <c r="H26" s="117" t="s">
        <v>94</v>
      </c>
      <c r="I26" s="118" t="str">
        <f>IF(M14=0.25,U5,)&amp;IF(M14=0.4,U6,)&amp;IF(M14=0.63,U7,)&amp;IF(M14=1,U8,)&amp;IF(M14=1.6,U9,)&amp;IF(M14=2.5,U10,)&amp;IF(M14=4,U11,)&amp;IF(M14=6.3,U12,)&amp;IF(M14=10,U13,)&amp;IF(M14=16,U14,)&amp;IF(M14=25,U15,)&amp;IF(M14=40,U16,)&amp;IF(M14=49,U17,)&amp;IF(M14=78,U18,)&amp;IF(M14=124,U19,)&amp;IF(M14=200,U20,)</f>
        <v>100(124)</v>
      </c>
      <c r="J26" s="119" t="s">
        <v>95</v>
      </c>
      <c r="K26" s="120" t="str">
        <f>IF(I14=0.25,U5,)&amp;IF(I14=0.4,U6,)&amp;IF(I14=0.63,U7,)&amp;IF(I14=1,U8,)&amp;IF(I14=1.6,U9,)&amp;IF(I14=2.5,U10,)&amp;IF(I14=4,U11,)&amp;IF(I14=6.3,U12,)&amp;IF(I14=10,U13,)&amp;IF(I14=16,U14,)&amp;IF(I14=25,U15,)&amp;IF(I14=40,U16,)&amp;IF(I14=49,U17,)&amp;IF(I14=78,U18,)&amp;IF(I14=124,U19,)&amp;IF(I14=200,U20,)</f>
        <v>80(78)</v>
      </c>
      <c r="L26" s="121" t="str">
        <f>IF(M18=1,Q26,)&amp;IF(M18=2,Q27,)&amp;IF(M18=3,Q28,)&amp;IF(M18=4,Q29,)&amp;IF(M18=5,Q30,)&amp;IF(M18=6,Q31,)</f>
        <v>Frekvensstyrd</v>
      </c>
      <c r="M26" s="122"/>
      <c r="N26" s="123"/>
      <c r="P26" s="102">
        <v>1</v>
      </c>
      <c r="Q26" s="124" t="s">
        <v>96</v>
      </c>
      <c r="R26" s="125"/>
      <c r="S26" s="125"/>
      <c r="T26" s="125"/>
      <c r="U26" s="126"/>
      <c r="W26" s="28"/>
      <c r="Z26" s="28"/>
    </row>
    <row r="27" spans="2:26" ht="19.5" customHeight="1" thickBot="1">
      <c r="B27" s="47"/>
      <c r="C27" s="49"/>
      <c r="D27" s="16"/>
      <c r="E27" s="16"/>
      <c r="F27" s="49"/>
      <c r="G27" s="49"/>
      <c r="H27" s="48"/>
      <c r="I27" s="39"/>
      <c r="J27" s="127"/>
      <c r="K27" s="127"/>
      <c r="L27" s="127"/>
      <c r="M27" s="16"/>
      <c r="N27" s="21"/>
      <c r="P27" s="128">
        <v>2</v>
      </c>
      <c r="Q27" s="129" t="s">
        <v>97</v>
      </c>
      <c r="R27" s="130"/>
      <c r="S27" s="130"/>
      <c r="T27" s="130"/>
      <c r="U27" s="131"/>
      <c r="W27" s="28"/>
      <c r="X27" s="28"/>
      <c r="Y27" s="28"/>
      <c r="Z27" s="28"/>
    </row>
    <row r="28" spans="2:23" ht="19.5" customHeight="1">
      <c r="B28" s="47" t="s">
        <v>98</v>
      </c>
      <c r="C28" s="132" t="s">
        <v>99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21"/>
      <c r="P28" s="128">
        <v>3</v>
      </c>
      <c r="Q28" s="129" t="s">
        <v>100</v>
      </c>
      <c r="R28" s="130"/>
      <c r="S28" s="130"/>
      <c r="T28" s="130"/>
      <c r="U28" s="131"/>
      <c r="W28" s="4"/>
    </row>
    <row r="29" spans="2:23" ht="19.5" customHeight="1">
      <c r="B29" s="47"/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21"/>
      <c r="P29" s="128">
        <v>4</v>
      </c>
      <c r="Q29" s="129" t="s">
        <v>101</v>
      </c>
      <c r="R29" s="130"/>
      <c r="S29" s="130"/>
      <c r="T29" s="130"/>
      <c r="U29" s="131"/>
      <c r="W29" s="4"/>
    </row>
    <row r="30" spans="2:23" ht="19.5" customHeight="1" thickBot="1">
      <c r="B30" s="47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21"/>
      <c r="P30" s="128">
        <v>5</v>
      </c>
      <c r="Q30" s="129" t="s">
        <v>102</v>
      </c>
      <c r="R30" s="130"/>
      <c r="S30" s="130"/>
      <c r="T30" s="130"/>
      <c r="U30" s="131"/>
      <c r="W30" s="4"/>
    </row>
    <row r="31" spans="2:23" ht="19.5" customHeight="1" thickBot="1">
      <c r="B31" s="47"/>
      <c r="C31" s="49"/>
      <c r="D31" s="16"/>
      <c r="E31" s="16"/>
      <c r="F31" s="49"/>
      <c r="G31" s="49"/>
      <c r="H31" s="48"/>
      <c r="I31" s="39"/>
      <c r="J31" s="127"/>
      <c r="K31" s="127"/>
      <c r="L31" s="127"/>
      <c r="M31" s="16"/>
      <c r="N31" s="21"/>
      <c r="P31" s="108">
        <v>6</v>
      </c>
      <c r="Q31" s="141" t="s">
        <v>103</v>
      </c>
      <c r="R31" s="142"/>
      <c r="S31" s="142"/>
      <c r="T31" s="142"/>
      <c r="U31" s="143"/>
      <c r="W31" s="4"/>
    </row>
    <row r="32" spans="2:23" ht="19.5" customHeight="1">
      <c r="B32" s="144"/>
      <c r="C32" s="31"/>
      <c r="D32" s="31"/>
      <c r="E32" s="31"/>
      <c r="F32" s="16"/>
      <c r="G32" s="87"/>
      <c r="H32" s="145"/>
      <c r="I32" s="16"/>
      <c r="J32" s="16"/>
      <c r="K32" s="16"/>
      <c r="L32" s="16"/>
      <c r="M32" s="31"/>
      <c r="N32" s="21"/>
      <c r="P32" s="146" t="s">
        <v>104</v>
      </c>
      <c r="Q32" s="147"/>
      <c r="R32" s="147"/>
      <c r="S32" s="148"/>
      <c r="T32" s="147"/>
      <c r="U32" s="149"/>
      <c r="W32" s="4"/>
    </row>
    <row r="33" spans="2:23" ht="19.5" customHeight="1">
      <c r="B33" s="47"/>
      <c r="C33" s="16"/>
      <c r="D33" s="16"/>
      <c r="E33" s="16"/>
      <c r="F33" s="16"/>
      <c r="G33" s="48"/>
      <c r="H33" s="16"/>
      <c r="I33" s="16"/>
      <c r="J33" s="16"/>
      <c r="K33" s="16"/>
      <c r="L33" s="16"/>
      <c r="M33" s="49"/>
      <c r="N33" s="21"/>
      <c r="P33" s="146" t="s">
        <v>105</v>
      </c>
      <c r="Q33" s="147"/>
      <c r="R33" s="147"/>
      <c r="S33" s="147"/>
      <c r="T33" s="147"/>
      <c r="U33" s="149"/>
      <c r="W33" s="4"/>
    </row>
    <row r="34" spans="2:23" ht="19.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1"/>
      <c r="P34" s="150" t="s">
        <v>106</v>
      </c>
      <c r="Q34" s="151"/>
      <c r="R34" s="151"/>
      <c r="S34" s="151"/>
      <c r="T34" s="151"/>
      <c r="U34" s="152"/>
      <c r="W34" s="4"/>
    </row>
    <row r="35" spans="2:23" ht="19.5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1"/>
      <c r="R35" s="4"/>
      <c r="S35" s="4"/>
      <c r="T35" s="4"/>
      <c r="U35" s="4"/>
      <c r="W35" s="4"/>
    </row>
    <row r="36" spans="2:23" ht="19.5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1"/>
      <c r="R36" s="4"/>
      <c r="S36" s="4"/>
      <c r="T36" s="4"/>
      <c r="U36" s="4"/>
      <c r="W36" s="4"/>
    </row>
    <row r="37" spans="2:23" ht="19.5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R37" s="4"/>
      <c r="S37" s="4"/>
      <c r="T37" s="4"/>
      <c r="U37" s="4"/>
      <c r="V37" s="4"/>
      <c r="W37" s="4"/>
    </row>
    <row r="38" spans="2:23" ht="19.5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R38" s="4"/>
      <c r="S38" s="4"/>
      <c r="T38" s="4"/>
      <c r="U38" s="4"/>
      <c r="V38" s="4"/>
      <c r="W38" s="4"/>
    </row>
    <row r="39" spans="2:23" ht="19.5" customHeight="1">
      <c r="B39" s="15"/>
      <c r="C39" s="14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1"/>
      <c r="R39" s="4"/>
      <c r="S39" s="4"/>
      <c r="T39" s="4"/>
      <c r="U39" s="4"/>
      <c r="V39" s="4"/>
      <c r="W39" s="4"/>
    </row>
    <row r="40" spans="2:23" ht="19.5" customHeight="1" thickBot="1">
      <c r="B40" s="153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6" t="s">
        <v>107</v>
      </c>
      <c r="N40" s="157"/>
      <c r="R40" s="4"/>
      <c r="S40" s="4"/>
      <c r="T40" s="4"/>
      <c r="U40" s="4"/>
      <c r="V40" s="4"/>
      <c r="W40" s="4"/>
    </row>
    <row r="41" spans="9:23" ht="11.25" customHeight="1">
      <c r="I41" s="158"/>
      <c r="J41" s="158"/>
      <c r="K41" s="158"/>
      <c r="L41" s="158"/>
      <c r="M41" s="158"/>
      <c r="R41" s="4"/>
      <c r="S41" s="4"/>
      <c r="T41" s="4"/>
      <c r="U41" s="4"/>
      <c r="V41" s="4"/>
      <c r="W41" s="4"/>
    </row>
    <row r="42" spans="3:23" ht="19.5" customHeight="1">
      <c r="C42" s="159" t="s">
        <v>108</v>
      </c>
      <c r="R42" s="4"/>
      <c r="S42" s="4"/>
      <c r="T42" s="4"/>
      <c r="U42" s="4"/>
      <c r="V42" s="4"/>
      <c r="W42" s="4"/>
    </row>
    <row r="43" spans="18:22" ht="10.5" customHeight="1">
      <c r="R43" s="4"/>
      <c r="S43" s="4"/>
      <c r="T43" s="4"/>
      <c r="U43" s="4"/>
      <c r="V43" s="4"/>
    </row>
    <row r="44" spans="3:22" ht="19.5" customHeight="1">
      <c r="C44" s="160" t="s">
        <v>109</v>
      </c>
      <c r="D44" s="161"/>
      <c r="E44" s="161"/>
      <c r="F44" s="161"/>
      <c r="G44" s="161"/>
      <c r="H44" s="161"/>
      <c r="I44" s="160" t="s">
        <v>109</v>
      </c>
      <c r="J44" s="161"/>
      <c r="K44" s="161"/>
      <c r="L44" s="162"/>
      <c r="M44" s="145"/>
      <c r="R44" s="4"/>
      <c r="S44" s="4"/>
      <c r="T44" s="4"/>
      <c r="U44" s="4"/>
      <c r="V44" s="4"/>
    </row>
    <row r="45" spans="3:22" ht="19.5" customHeight="1">
      <c r="C45" s="163" t="s">
        <v>110</v>
      </c>
      <c r="D45" s="145"/>
      <c r="E45" s="145"/>
      <c r="F45" s="145"/>
      <c r="G45" s="145"/>
      <c r="H45" s="145"/>
      <c r="I45" s="163" t="s">
        <v>111</v>
      </c>
      <c r="J45" s="145"/>
      <c r="K45" s="145"/>
      <c r="L45" s="164"/>
      <c r="M45" s="145"/>
      <c r="R45" s="4"/>
      <c r="S45" s="4"/>
      <c r="T45" s="4"/>
      <c r="U45" s="4"/>
      <c r="V45" s="4"/>
    </row>
    <row r="46" spans="3:22" ht="19.5" customHeight="1">
      <c r="C46" s="163" t="s">
        <v>112</v>
      </c>
      <c r="D46" s="145"/>
      <c r="E46" s="145"/>
      <c r="F46" s="145"/>
      <c r="G46" s="145"/>
      <c r="H46" s="145"/>
      <c r="I46" s="163" t="s">
        <v>113</v>
      </c>
      <c r="J46" s="145"/>
      <c r="K46" s="145"/>
      <c r="L46" s="164"/>
      <c r="M46" s="145"/>
      <c r="R46" s="4"/>
      <c r="S46" s="4"/>
      <c r="T46" s="4"/>
      <c r="U46" s="4"/>
      <c r="V46" s="4"/>
    </row>
    <row r="47" spans="3:22" ht="19.5" customHeight="1">
      <c r="C47" s="165" t="s">
        <v>114</v>
      </c>
      <c r="D47" s="145"/>
      <c r="E47" s="145"/>
      <c r="F47" s="145"/>
      <c r="G47" s="145"/>
      <c r="H47" s="145"/>
      <c r="I47" s="165" t="s">
        <v>115</v>
      </c>
      <c r="J47" s="145"/>
      <c r="K47" s="145"/>
      <c r="L47" s="164"/>
      <c r="M47" s="145"/>
      <c r="R47" s="4"/>
      <c r="S47" s="4"/>
      <c r="T47" s="4"/>
      <c r="U47" s="4"/>
      <c r="V47" s="4"/>
    </row>
    <row r="48" spans="3:22" ht="19.5" customHeight="1">
      <c r="C48" s="166" t="s">
        <v>116</v>
      </c>
      <c r="D48" s="145"/>
      <c r="E48" s="145"/>
      <c r="F48" s="145"/>
      <c r="G48" s="145"/>
      <c r="H48" s="145"/>
      <c r="I48" s="166" t="s">
        <v>117</v>
      </c>
      <c r="J48" s="145"/>
      <c r="K48" s="145"/>
      <c r="L48" s="164"/>
      <c r="M48" s="145"/>
      <c r="R48" s="4"/>
      <c r="S48" s="4"/>
      <c r="T48" s="4"/>
      <c r="U48" s="4"/>
      <c r="V48" s="4"/>
    </row>
    <row r="49" spans="3:28" ht="19.5" customHeight="1">
      <c r="C49" s="167" t="s">
        <v>118</v>
      </c>
      <c r="D49" s="145"/>
      <c r="E49" s="145"/>
      <c r="F49" s="145"/>
      <c r="G49" s="145"/>
      <c r="H49" s="145"/>
      <c r="I49" s="167" t="s">
        <v>119</v>
      </c>
      <c r="J49" s="145"/>
      <c r="K49" s="145"/>
      <c r="L49" s="164"/>
      <c r="M49" s="145"/>
      <c r="R49" s="4"/>
      <c r="S49" s="4"/>
      <c r="T49" s="4"/>
      <c r="U49" s="4"/>
      <c r="V49" s="4"/>
      <c r="AA49" s="11"/>
      <c r="AB49" s="11"/>
    </row>
    <row r="50" spans="3:27" ht="19.5" customHeight="1">
      <c r="C50" s="168" t="s">
        <v>120</v>
      </c>
      <c r="D50" s="169"/>
      <c r="E50" s="169"/>
      <c r="F50" s="169"/>
      <c r="G50" s="169"/>
      <c r="H50" s="169"/>
      <c r="I50" s="168" t="s">
        <v>121</v>
      </c>
      <c r="J50" s="169"/>
      <c r="K50" s="169"/>
      <c r="L50" s="170"/>
      <c r="M50" s="145"/>
      <c r="R50" s="4"/>
      <c r="S50" s="4"/>
      <c r="T50" s="4"/>
      <c r="U50" s="4"/>
      <c r="V50" s="4"/>
      <c r="AA50" s="4"/>
    </row>
    <row r="51" spans="18:27" ht="19.5" customHeight="1">
      <c r="R51" s="4"/>
      <c r="S51" s="4"/>
      <c r="T51" s="4"/>
      <c r="U51" s="4"/>
      <c r="V51" s="4"/>
      <c r="AA51" s="4"/>
    </row>
    <row r="52" spans="18:27" ht="19.5" customHeight="1">
      <c r="R52" s="4"/>
      <c r="S52" s="4"/>
      <c r="T52" s="4"/>
      <c r="U52" s="4"/>
      <c r="V52" s="4"/>
      <c r="AA52" s="4"/>
    </row>
    <row r="53" spans="18:27" ht="19.5" customHeight="1">
      <c r="R53" s="4"/>
      <c r="S53" s="4"/>
      <c r="T53" s="4"/>
      <c r="U53" s="4"/>
      <c r="V53" s="4"/>
      <c r="AA53" s="4"/>
    </row>
    <row r="54" spans="18:27" ht="19.5" customHeight="1">
      <c r="R54" s="4"/>
      <c r="S54" s="4"/>
      <c r="T54" s="4"/>
      <c r="U54" s="4"/>
      <c r="V54" s="4"/>
      <c r="AA54" s="4"/>
    </row>
    <row r="55" spans="18:27" ht="19.5" customHeight="1">
      <c r="R55" s="4"/>
      <c r="S55" s="4"/>
      <c r="T55" s="4"/>
      <c r="U55" s="4"/>
      <c r="V55" s="4"/>
      <c r="AA55" s="4"/>
    </row>
    <row r="56" spans="18:27" ht="19.5" customHeight="1">
      <c r="R56" s="4"/>
      <c r="S56" s="4"/>
      <c r="T56" s="4"/>
      <c r="U56" s="4"/>
      <c r="V56" s="4"/>
      <c r="AA56" s="4"/>
    </row>
    <row r="57" spans="18:27" ht="19.5" customHeight="1">
      <c r="R57" s="4"/>
      <c r="S57" s="4"/>
      <c r="T57" s="4"/>
      <c r="U57" s="4"/>
      <c r="V57" s="4"/>
      <c r="AA57" s="4"/>
    </row>
    <row r="58" spans="18:27" ht="19.5" customHeight="1">
      <c r="R58" s="4"/>
      <c r="S58" s="4"/>
      <c r="T58" s="4"/>
      <c r="U58" s="4"/>
      <c r="V58" s="4"/>
      <c r="AA58" s="4"/>
    </row>
    <row r="59" spans="18:27" ht="19.5" customHeight="1">
      <c r="R59" s="4"/>
      <c r="S59" s="4"/>
      <c r="T59" s="4"/>
      <c r="U59" s="4"/>
      <c r="V59" s="4"/>
      <c r="AA59" s="4"/>
    </row>
    <row r="60" spans="18:27" ht="19.5" customHeight="1">
      <c r="R60" s="4"/>
      <c r="S60" s="4"/>
      <c r="T60" s="4"/>
      <c r="U60" s="4"/>
      <c r="V60" s="4"/>
      <c r="AA60" s="4"/>
    </row>
    <row r="61" spans="18:27" ht="19.5" customHeight="1">
      <c r="R61" s="4"/>
      <c r="S61" s="4"/>
      <c r="T61" s="4"/>
      <c r="U61" s="4"/>
      <c r="V61" s="4"/>
      <c r="AA61" s="4"/>
    </row>
    <row r="62" spans="18:27" ht="19.5" customHeight="1">
      <c r="R62" s="4"/>
      <c r="S62" s="4"/>
      <c r="T62" s="4"/>
      <c r="U62" s="4"/>
      <c r="V62" s="4"/>
      <c r="AA62" s="4"/>
    </row>
    <row r="63" spans="18:27" ht="19.5" customHeight="1">
      <c r="R63" s="4"/>
      <c r="S63" s="4"/>
      <c r="T63" s="4"/>
      <c r="U63" s="4"/>
      <c r="V63" s="4"/>
      <c r="AA63" s="4"/>
    </row>
    <row r="64" spans="18:27" ht="19.5" customHeight="1">
      <c r="R64" s="4"/>
      <c r="S64" s="4"/>
      <c r="T64" s="4"/>
      <c r="U64" s="4"/>
      <c r="V64" s="4"/>
      <c r="AA64" s="4"/>
    </row>
    <row r="65" spans="18:27" ht="19.5" customHeight="1">
      <c r="R65" s="4"/>
      <c r="S65" s="4"/>
      <c r="T65" s="4"/>
      <c r="U65" s="4"/>
      <c r="V65" s="4"/>
      <c r="AA65" s="4"/>
    </row>
    <row r="66" spans="18:27" ht="19.5" customHeight="1">
      <c r="R66" s="4"/>
      <c r="S66" s="4"/>
      <c r="T66" s="4"/>
      <c r="U66" s="4"/>
      <c r="V66" s="4"/>
      <c r="AA66" s="4"/>
    </row>
    <row r="67" spans="18:27" ht="19.5" customHeight="1">
      <c r="R67" s="4"/>
      <c r="S67" s="4"/>
      <c r="T67" s="4"/>
      <c r="U67" s="4"/>
      <c r="V67" s="4"/>
      <c r="AA67" s="4"/>
    </row>
    <row r="68" spans="18:27" ht="19.5" customHeight="1">
      <c r="R68" s="4"/>
      <c r="S68" s="4"/>
      <c r="T68" s="4"/>
      <c r="U68" s="4"/>
      <c r="V68" s="4"/>
      <c r="AA68" s="4"/>
    </row>
    <row r="69" spans="18:27" ht="19.5" customHeight="1">
      <c r="R69" s="4"/>
      <c r="S69" s="4"/>
      <c r="T69" s="4"/>
      <c r="U69" s="4"/>
      <c r="V69" s="4"/>
      <c r="AA69" s="4"/>
    </row>
    <row r="70" spans="18:27" ht="19.5" customHeight="1">
      <c r="R70" s="4"/>
      <c r="S70" s="4"/>
      <c r="T70" s="4"/>
      <c r="U70" s="4"/>
      <c r="V70" s="4"/>
      <c r="AA70" s="4"/>
    </row>
    <row r="71" spans="18:27" ht="19.5" customHeight="1">
      <c r="R71" s="4"/>
      <c r="S71" s="4"/>
      <c r="T71" s="4"/>
      <c r="U71" s="4"/>
      <c r="V71" s="4"/>
      <c r="AA71" s="4"/>
    </row>
    <row r="72" spans="18:27" ht="19.5" customHeight="1">
      <c r="R72" s="4"/>
      <c r="S72" s="4"/>
      <c r="T72" s="4"/>
      <c r="U72" s="4"/>
      <c r="V72" s="4"/>
      <c r="AA72" s="4"/>
    </row>
    <row r="73" spans="18:27" ht="19.5" customHeight="1">
      <c r="R73" s="4"/>
      <c r="S73" s="4"/>
      <c r="T73" s="4"/>
      <c r="U73" s="4"/>
      <c r="V73" s="4"/>
      <c r="AA73" s="4"/>
    </row>
    <row r="74" spans="18:27" ht="19.5" customHeight="1">
      <c r="R74" s="4"/>
      <c r="S74" s="4"/>
      <c r="T74" s="4"/>
      <c r="U74" s="4"/>
      <c r="V74" s="4"/>
      <c r="AA74" s="4"/>
    </row>
    <row r="75" spans="18:27" ht="19.5" customHeight="1">
      <c r="R75" s="4"/>
      <c r="S75" s="4"/>
      <c r="T75" s="4"/>
      <c r="U75" s="4"/>
      <c r="V75" s="4"/>
      <c r="AA75" s="4"/>
    </row>
    <row r="76" spans="18:27" ht="19.5" customHeight="1">
      <c r="R76" s="4"/>
      <c r="S76" s="4"/>
      <c r="T76" s="4"/>
      <c r="U76" s="4"/>
      <c r="V76" s="4"/>
      <c r="AA76" s="4"/>
    </row>
    <row r="77" spans="18:27" ht="19.5" customHeight="1">
      <c r="R77" s="4"/>
      <c r="S77" s="4"/>
      <c r="T77" s="4"/>
      <c r="U77" s="4"/>
      <c r="V77" s="4"/>
      <c r="AA77" s="4"/>
    </row>
    <row r="78" spans="18:27" ht="19.5" customHeight="1">
      <c r="R78" s="4"/>
      <c r="S78" s="4"/>
      <c r="T78" s="4"/>
      <c r="U78" s="4"/>
      <c r="V78" s="4"/>
      <c r="AA78" s="4"/>
    </row>
    <row r="79" spans="18:27" ht="19.5" customHeight="1">
      <c r="R79" s="4"/>
      <c r="S79" s="4"/>
      <c r="T79" s="4"/>
      <c r="U79" s="4"/>
      <c r="V79" s="4"/>
      <c r="AA79" s="4"/>
    </row>
    <row r="80" spans="18:27" ht="19.5" customHeight="1">
      <c r="R80" s="4"/>
      <c r="S80" s="4"/>
      <c r="T80" s="4"/>
      <c r="U80" s="4"/>
      <c r="V80" s="4"/>
      <c r="AA80" s="4"/>
    </row>
    <row r="81" spans="18:27" ht="19.5" customHeight="1">
      <c r="R81" s="4"/>
      <c r="S81" s="4"/>
      <c r="T81" s="4"/>
      <c r="U81" s="4"/>
      <c r="V81" s="4"/>
      <c r="AA81" s="4"/>
    </row>
    <row r="82" spans="18:27" ht="19.5" customHeight="1">
      <c r="R82" s="4"/>
      <c r="S82" s="4"/>
      <c r="T82" s="4"/>
      <c r="U82" s="4"/>
      <c r="V82" s="4"/>
      <c r="AA82" s="4"/>
    </row>
    <row r="83" spans="18:27" ht="19.5" customHeight="1">
      <c r="R83" s="4"/>
      <c r="S83" s="4"/>
      <c r="T83" s="4"/>
      <c r="U83" s="4"/>
      <c r="V83" s="4"/>
      <c r="AA83" s="4"/>
    </row>
    <row r="84" spans="18:27" ht="19.5" customHeight="1">
      <c r="R84" s="4"/>
      <c r="S84" s="4"/>
      <c r="T84" s="4"/>
      <c r="U84" s="4"/>
      <c r="V84" s="4"/>
      <c r="AA84" s="4"/>
    </row>
    <row r="85" spans="18:27" ht="19.5" customHeight="1">
      <c r="R85" s="4"/>
      <c r="S85" s="4"/>
      <c r="T85" s="4"/>
      <c r="U85" s="4"/>
      <c r="V85" s="4"/>
      <c r="AA85" s="4"/>
    </row>
    <row r="86" spans="18:28" ht="19.5" customHeight="1">
      <c r="R86" s="4"/>
      <c r="S86" s="4"/>
      <c r="T86" s="4"/>
      <c r="U86" s="4"/>
      <c r="V86" s="4"/>
      <c r="AB86" s="5"/>
    </row>
    <row r="87" spans="18:28" ht="19.5" customHeight="1">
      <c r="R87" s="4"/>
      <c r="S87" s="4"/>
      <c r="T87" s="4"/>
      <c r="U87" s="4"/>
      <c r="V87" s="4"/>
      <c r="AB87" s="5"/>
    </row>
    <row r="88" spans="18:28" ht="19.5" customHeight="1">
      <c r="R88" s="4"/>
      <c r="S88" s="4"/>
      <c r="T88" s="4"/>
      <c r="U88" s="4"/>
      <c r="V88" s="4"/>
      <c r="AB88" s="5"/>
    </row>
    <row r="89" spans="18:28" ht="19.5" customHeight="1">
      <c r="R89" s="4"/>
      <c r="S89" s="4"/>
      <c r="T89" s="4"/>
      <c r="U89" s="4"/>
      <c r="V89" s="4"/>
      <c r="AB89" s="5"/>
    </row>
    <row r="90" spans="18:28" ht="19.5" customHeight="1">
      <c r="R90" s="4"/>
      <c r="S90" s="4"/>
      <c r="T90" s="4"/>
      <c r="U90" s="4"/>
      <c r="V90" s="4"/>
      <c r="AB90" s="5"/>
    </row>
    <row r="91" spans="18:22" ht="19.5" customHeight="1">
      <c r="R91" s="4"/>
      <c r="S91" s="4"/>
      <c r="T91" s="4"/>
      <c r="U91" s="4"/>
      <c r="V91" s="4"/>
    </row>
    <row r="92" spans="18:22" ht="19.5" customHeight="1">
      <c r="R92" s="4"/>
      <c r="S92" s="4"/>
      <c r="T92" s="4"/>
      <c r="U92" s="4"/>
      <c r="V92" s="4"/>
    </row>
    <row r="93" spans="18:22" ht="19.5" customHeight="1">
      <c r="R93" s="4"/>
      <c r="S93" s="4"/>
      <c r="T93" s="4"/>
      <c r="U93" s="4"/>
      <c r="V93" s="4"/>
    </row>
    <row r="94" spans="18:22" ht="19.5" customHeight="1">
      <c r="R94" s="4"/>
      <c r="S94" s="4"/>
      <c r="T94" s="4"/>
      <c r="U94" s="4"/>
      <c r="V94" s="4"/>
    </row>
    <row r="95" spans="18:22" ht="19.5" customHeight="1">
      <c r="R95" s="4"/>
      <c r="S95" s="4"/>
      <c r="T95" s="4"/>
      <c r="U95" s="4"/>
      <c r="V95" s="4"/>
    </row>
    <row r="96" spans="18:22" ht="19.5" customHeight="1">
      <c r="R96" s="4"/>
      <c r="S96" s="4"/>
      <c r="T96" s="4"/>
      <c r="U96" s="4"/>
      <c r="V96" s="4"/>
    </row>
    <row r="97" spans="18:22" ht="19.5" customHeight="1">
      <c r="R97" s="4"/>
      <c r="S97" s="4"/>
      <c r="T97" s="4"/>
      <c r="U97" s="4"/>
      <c r="V97" s="4"/>
    </row>
    <row r="98" spans="18:21" ht="19.5" customHeight="1">
      <c r="R98" s="4"/>
      <c r="S98" s="4"/>
      <c r="T98" s="4"/>
      <c r="U98" s="4"/>
    </row>
    <row r="99" spans="18:21" ht="19.5" customHeight="1">
      <c r="R99" s="4"/>
      <c r="S99" s="4"/>
      <c r="T99" s="4"/>
      <c r="U99" s="4"/>
    </row>
    <row r="100" spans="18:21" ht="19.5" customHeight="1">
      <c r="R100" s="4"/>
      <c r="S100" s="4"/>
      <c r="T100" s="4"/>
      <c r="U100" s="4"/>
    </row>
  </sheetData>
  <sheetProtection password="CA49" sheet="1" objects="1" scenarios="1"/>
  <mergeCells count="26">
    <mergeCell ref="C28:M30"/>
    <mergeCell ref="Q28:U28"/>
    <mergeCell ref="Q29:U29"/>
    <mergeCell ref="Q30:U30"/>
    <mergeCell ref="Q31:U31"/>
    <mergeCell ref="B22:H22"/>
    <mergeCell ref="B23:H23"/>
    <mergeCell ref="P23:U23"/>
    <mergeCell ref="Q24:U25"/>
    <mergeCell ref="Q26:U26"/>
    <mergeCell ref="Q27:U27"/>
    <mergeCell ref="B5:H5"/>
    <mergeCell ref="R5:R19"/>
    <mergeCell ref="V5:V21"/>
    <mergeCell ref="B7:H7"/>
    <mergeCell ref="B9:H9"/>
    <mergeCell ref="B11:H11"/>
    <mergeCell ref="B13:H13"/>
    <mergeCell ref="B14:H14"/>
    <mergeCell ref="B15:H15"/>
    <mergeCell ref="B1:N1"/>
    <mergeCell ref="P2:Q2"/>
    <mergeCell ref="T2:U2"/>
    <mergeCell ref="F3:H3"/>
    <mergeCell ref="I3:M3"/>
    <mergeCell ref="B4:H4"/>
  </mergeCells>
  <hyperlinks>
    <hyperlink ref="C49" r:id="rId1" display="bebben@shuntab.se"/>
    <hyperlink ref="I49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2011-10-12T12:14:03Z</cp:lastPrinted>
  <dcterms:created xsi:type="dcterms:W3CDTF">2011-10-12T12:09:02Z</dcterms:created>
  <dcterms:modified xsi:type="dcterms:W3CDTF">2011-10-12T12:17:28Z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