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201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'Blad1'!$B$1:$M$49</definedName>
  </definedNames>
  <calcPr fullCalcOnLoad="1"/>
</workbook>
</file>

<file path=xl/comments1.xml><?xml version="1.0" encoding="utf-8"?>
<comments xmlns="http://schemas.openxmlformats.org/spreadsheetml/2006/main">
  <authors>
    <author>Ola Stenholm</author>
    <author>Shuntab Stockholm AB</author>
  </authors>
  <commentList>
    <comment ref="S2" authorId="0">
      <text>
        <r>
          <rPr>
            <b/>
            <sz val="10"/>
            <rFont val="Tahoma"/>
            <family val="2"/>
          </rPr>
          <t>Önskas annat fabrikat på styrventil med andra kvs värden. Skriv in dess ventils kvs i "vald styrventil Kvs-värde"</t>
        </r>
      </text>
    </comment>
    <comment ref="I5" authorId="0">
      <text>
        <r>
          <rPr>
            <b/>
            <sz val="8"/>
            <rFont val="Tahoma"/>
            <family val="2"/>
          </rPr>
          <t>Här lägger vi in primärflödet i liter per sekund ( använd sekundärflödet om det inte finns tillgängligt)</t>
        </r>
      </text>
    </comment>
    <comment ref="L5" authorId="0">
      <text>
        <r>
          <rPr>
            <b/>
            <sz val="8"/>
            <rFont val="Tahoma"/>
            <family val="2"/>
          </rPr>
          <t>Här matar vi in vätske flödet från batterikörning eller sekundärberäkning</t>
        </r>
      </text>
    </comment>
    <comment ref="I7" authorId="0">
      <text>
        <r>
          <rPr>
            <b/>
            <sz val="8"/>
            <rFont val="Tahoma"/>
            <family val="2"/>
          </rPr>
          <t>Här lägger vi in det primära tryckfallet vanligtvis 20-25 kPa eftersom det sällan finns angivet.</t>
        </r>
      </text>
    </comment>
    <comment ref="L7" authorId="0">
      <text>
        <r>
          <rPr>
            <b/>
            <sz val="8"/>
            <rFont val="Tahoma"/>
            <family val="2"/>
          </rPr>
          <t>Här matar vi in vätsketryckfallet sekundärt.</t>
        </r>
      </text>
    </comment>
    <comment ref="I9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L9" authorId="0">
      <text>
        <r>
          <rPr>
            <b/>
            <sz val="10"/>
            <color indexed="10"/>
            <rFont val="Tahoma"/>
            <family val="2"/>
          </rPr>
          <t xml:space="preserve">HÄR LÄGGER VI IN DEN SEKUNDÄRA DIMENSIONEN PÅ SHUNTEN SOM VI HÄMTAR FRÅN LISTA 1
(kan vara olika om det skiljer på flödena) </t>
        </r>
      </text>
    </comment>
    <comment ref="I11" authorId="0">
      <text>
        <r>
          <rPr>
            <b/>
            <sz val="8"/>
            <rFont val="Tahoma"/>
            <family val="2"/>
          </rPr>
          <t>Beräknat tryckfall internt i shuntgruppens primärstida.</t>
        </r>
      </text>
    </comment>
    <comment ref="L11" authorId="0">
      <text>
        <r>
          <rPr>
            <b/>
            <sz val="8"/>
            <rFont val="Tahoma"/>
            <family val="2"/>
          </rPr>
          <t>Beräknat tryckfall internt i shuntgruppens sekundärsida inkl. injusteringsventil och backventil</t>
        </r>
      </text>
    </comment>
    <comment ref="I13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I14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I15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Q16" authorId="0">
      <text>
        <r>
          <rPr>
            <b/>
            <sz val="10"/>
            <color indexed="10"/>
            <rFont val="Tahoma"/>
            <family val="2"/>
          </rPr>
          <t>Offereras. Kontakta shuntab
0480-491750</t>
        </r>
      </text>
    </comment>
    <comment ref="I17" authorId="0">
      <text>
        <r>
          <rPr>
            <b/>
            <sz val="8"/>
            <rFont val="Tahoma"/>
            <family val="2"/>
          </rPr>
          <t>Här räknar programmet fram ett beräknat kv-värde på differenstrycksventilen</t>
        </r>
      </text>
    </comment>
    <comment ref="U17" authorId="0">
      <text>
        <r>
          <rPr>
            <b/>
            <sz val="10"/>
            <color indexed="10"/>
            <rFont val="Tahoma"/>
            <family val="2"/>
          </rPr>
          <t>Offereras. Kontakta Shuntab
0480-491750</t>
        </r>
      </text>
    </comment>
    <comment ref="I18" authorId="0">
      <text>
        <r>
          <rPr>
            <b/>
            <sz val="10"/>
            <color indexed="61"/>
            <rFont val="Tahoma"/>
            <family val="2"/>
          </rPr>
          <t>SE LISTA 3 VILKEN DIFFERENSTRYCKSVENTIL SOM PASSAR, SKRIV IN KVS VÄRDET OCH KONTROLLER ATT DIFF.TRYCKET ÖVER STYRVENTILEN HAMNAR INNOM "INSTÄLLNINGSOMRÅDE".</t>
        </r>
      </text>
    </comment>
    <comment ref="I19" authorId="0">
      <text>
        <r>
          <rPr>
            <b/>
            <sz val="8"/>
            <rFont val="Tahoma"/>
            <family val="2"/>
          </rPr>
          <t>Här räknar programmat fram tryckfallet över differenstrycksventilen som du valt.</t>
        </r>
      </text>
    </comment>
    <comment ref="L19" authorId="0">
      <text>
        <r>
          <rPr>
            <b/>
            <sz val="10"/>
            <color indexed="57"/>
            <rFont val="Tahoma"/>
            <family val="2"/>
          </rPr>
          <t>SKRIV IN PUMPNUMMER PÅ VALD PUMP
(se lista 4)</t>
        </r>
      </text>
    </comment>
    <comment ref="I21" authorId="0">
      <text>
        <r>
          <rPr>
            <b/>
            <sz val="8"/>
            <rFont val="Tahoma"/>
            <family val="2"/>
          </rPr>
          <t>Totalt tryckfall i shuntgrupp.
Skall ej vara högre än "Trycfall primärt"</t>
        </r>
      </text>
    </comment>
    <comment ref="L21" authorId="0">
      <text>
        <r>
          <rPr>
            <b/>
            <sz val="8"/>
            <rFont val="Tahoma"/>
            <family val="2"/>
          </rPr>
          <t>Totalt tryckfall sekundärsida i shuntgruppen och belastning exkl. rördragning.
Detta värde skall pumpen dimensioneras efter</t>
        </r>
      </text>
    </comment>
    <comment ref="I22" authorId="0">
      <text>
        <r>
          <rPr>
            <b/>
            <sz val="8"/>
            <rFont val="Tahoma"/>
            <family val="2"/>
          </rPr>
          <t>Kv värde totalt shuntgrupp primärt.</t>
        </r>
      </text>
    </comment>
    <comment ref="L22" authorId="0">
      <text>
        <r>
          <rPr>
            <b/>
            <sz val="8"/>
            <rFont val="Tahoma"/>
            <family val="2"/>
          </rPr>
          <t>Kv värde totalt shuntgrupp sekundärt</t>
        </r>
      </text>
    </comment>
    <comment ref="D25" authorId="0">
      <text>
        <r>
          <rPr>
            <b/>
            <sz val="10"/>
            <rFont val="Tahoma"/>
            <family val="2"/>
          </rPr>
          <t>V, FÖR VÄRME
K, FÖR KYLA</t>
        </r>
      </text>
    </comment>
    <comment ref="F25" authorId="0">
      <text>
        <r>
          <rPr>
            <b/>
            <sz val="8"/>
            <rFont val="Tahoma"/>
            <family val="2"/>
          </rPr>
          <t>Dimnesionen på shuntens primärsida</t>
        </r>
      </text>
    </comment>
    <comment ref="G25" authorId="0">
      <text>
        <r>
          <rPr>
            <b/>
            <sz val="8"/>
            <rFont val="Tahoma"/>
            <family val="2"/>
          </rPr>
          <t>Dimensionen på shuntens sekundärsida</t>
        </r>
      </text>
    </comment>
    <comment ref="I25" authorId="0">
      <text>
        <r>
          <rPr>
            <b/>
            <sz val="8"/>
            <rFont val="Tahoma"/>
            <family val="2"/>
          </rPr>
          <t xml:space="preserve">Kvs-värdet på vald styrventil
</t>
        </r>
      </text>
    </comment>
    <comment ref="K25" authorId="1">
      <text>
        <r>
          <rPr>
            <b/>
            <sz val="8"/>
            <rFont val="Tahoma"/>
            <family val="2"/>
          </rPr>
          <t>Kvs värde på vald differenstrycksventil</t>
        </r>
      </text>
    </comment>
    <comment ref="L25" authorId="1">
      <text>
        <r>
          <rPr>
            <b/>
            <sz val="8"/>
            <rFont val="Tahoma"/>
            <family val="2"/>
          </rPr>
          <t>Här lägger shuntab in betäckning på vald pump när dimensioneringen är klar.</t>
        </r>
      </text>
    </comment>
  </commentList>
</comments>
</file>

<file path=xl/sharedStrings.xml><?xml version="1.0" encoding="utf-8"?>
<sst xmlns="http://schemas.openxmlformats.org/spreadsheetml/2006/main" count="167" uniqueCount="129">
  <si>
    <r>
      <t xml:space="preserve">Preliminär dimensionering standardshuntgrupper utförande. </t>
    </r>
    <r>
      <rPr>
        <b/>
        <sz val="16"/>
        <rFont val="Arial"/>
        <family val="2"/>
      </rPr>
      <t>DIVA-22</t>
    </r>
  </si>
  <si>
    <t>Lista 1</t>
  </si>
  <si>
    <t>Lista 2</t>
  </si>
  <si>
    <t>Referens</t>
  </si>
  <si>
    <t>LA01-SHG</t>
  </si>
  <si>
    <t>Flöde</t>
  </si>
  <si>
    <t>Rör DN</t>
  </si>
  <si>
    <t>Styrventil</t>
  </si>
  <si>
    <t>PRIM</t>
  </si>
  <si>
    <t>SEK</t>
  </si>
  <si>
    <t>l/s</t>
  </si>
  <si>
    <t>mm</t>
  </si>
  <si>
    <t>DN (Kvs)</t>
  </si>
  <si>
    <t>0.02-0.08</t>
  </si>
  <si>
    <t>DIVA / MiniDIVA</t>
  </si>
  <si>
    <t>0,02-0,03</t>
  </si>
  <si>
    <t>15(0,25)</t>
  </si>
  <si>
    <t>DIVA / miniDIVA</t>
  </si>
  <si>
    <t>Kvs värde</t>
  </si>
  <si>
    <t>DN</t>
  </si>
  <si>
    <t>0.08-0.18</t>
  </si>
  <si>
    <t>0,03-0,04</t>
  </si>
  <si>
    <t>15(0,4)</t>
  </si>
  <si>
    <t>MMA</t>
  </si>
  <si>
    <t>STAD/F</t>
  </si>
  <si>
    <t>SHG</t>
  </si>
  <si>
    <t>Tryckfall</t>
  </si>
  <si>
    <t>kPa</t>
  </si>
  <si>
    <t>0.18-0.30</t>
  </si>
  <si>
    <t>0.04-0.06</t>
  </si>
  <si>
    <t>15(0,63)</t>
  </si>
  <si>
    <t>0.30-0.45</t>
  </si>
  <si>
    <t>0.07-0.11</t>
  </si>
  <si>
    <t>15(1,0)</t>
  </si>
  <si>
    <t>Dimension shuntgrupp</t>
  </si>
  <si>
    <t>0.45-0.80</t>
  </si>
  <si>
    <t>0.10-0.17</t>
  </si>
  <si>
    <t>15(1,6)</t>
  </si>
  <si>
    <t>Kv formel shuntgrupp</t>
  </si>
  <si>
    <t>Kvs</t>
  </si>
  <si>
    <t>0.80-1.00</t>
  </si>
  <si>
    <t>32x</t>
  </si>
  <si>
    <t>0.16-0.27</t>
  </si>
  <si>
    <t>15(2,5)</t>
  </si>
  <si>
    <t>Tryckfall SHG exkl. styrventil</t>
  </si>
  <si>
    <t>1.00-1.20</t>
  </si>
  <si>
    <t>0.25-0.44</t>
  </si>
  <si>
    <t>15(4,0)</t>
  </si>
  <si>
    <t>1.20-1.70</t>
  </si>
  <si>
    <t>40x</t>
  </si>
  <si>
    <t>0.40-0.69</t>
  </si>
  <si>
    <t>20(6,3)</t>
  </si>
  <si>
    <t>Beräkning Kv-värde Styrventil</t>
  </si>
  <si>
    <t>KV</t>
  </si>
  <si>
    <t>1.70-2.40</t>
  </si>
  <si>
    <t>0.64-1.10</t>
  </si>
  <si>
    <t>25(10)</t>
  </si>
  <si>
    <t>Vald styrventil Kvs-värde</t>
  </si>
  <si>
    <t>KVS</t>
  </si>
  <si>
    <t>2.00-3.00</t>
  </si>
  <si>
    <t>50x</t>
  </si>
  <si>
    <t>1.00-1.75</t>
  </si>
  <si>
    <t>32(16)</t>
  </si>
  <si>
    <t>Tryckfall vald styrventil</t>
  </si>
  <si>
    <t>3.00-4.50</t>
  </si>
  <si>
    <t>1.60-2.70</t>
  </si>
  <si>
    <t>40(25)</t>
  </si>
  <si>
    <t>4.50-6.00</t>
  </si>
  <si>
    <t>DIVA</t>
  </si>
  <si>
    <t>2.50-4.40</t>
  </si>
  <si>
    <t>50(40)</t>
  </si>
  <si>
    <t>6.00-10,0</t>
  </si>
  <si>
    <t>3.10-5.40</t>
  </si>
  <si>
    <t>65(49)</t>
  </si>
  <si>
    <t>Välj pump</t>
  </si>
  <si>
    <t>10,0-16,0</t>
  </si>
  <si>
    <t>4.90-8.50</t>
  </si>
  <si>
    <t>80(78)</t>
  </si>
  <si>
    <t>16,0-22,0</t>
  </si>
  <si>
    <t>7.90-13.5</t>
  </si>
  <si>
    <t>100(124)</t>
  </si>
  <si>
    <t>12.6-22,0</t>
  </si>
  <si>
    <t>125(200)</t>
  </si>
  <si>
    <t>Totalt tryckfall shuntgrupp</t>
  </si>
  <si>
    <t>Kv värde shuntgrupp</t>
  </si>
  <si>
    <t>Danfoss</t>
  </si>
  <si>
    <t>TA-hydronics</t>
  </si>
  <si>
    <t>Shuntkod</t>
  </si>
  <si>
    <t>Lista 3</t>
  </si>
  <si>
    <t>Mini-DIVA</t>
  </si>
  <si>
    <t>V</t>
  </si>
  <si>
    <t>R</t>
  </si>
  <si>
    <t>D</t>
  </si>
  <si>
    <t>Diff.</t>
  </si>
  <si>
    <t>Fritext:</t>
  </si>
  <si>
    <t>Pump förses med utgång för extern driftindikering.</t>
  </si>
  <si>
    <t>5-25 kPa</t>
  </si>
  <si>
    <t>Inställningsområde</t>
  </si>
  <si>
    <t>10-60 kPa</t>
  </si>
  <si>
    <t>20-80 kPa</t>
  </si>
  <si>
    <t>10-50 kPa</t>
  </si>
  <si>
    <t>10-70 kPa</t>
  </si>
  <si>
    <t>Rätt till ändringar förbehålls</t>
  </si>
  <si>
    <t>Skicka detta till</t>
  </si>
  <si>
    <t>Lista 4</t>
  </si>
  <si>
    <t>Pump</t>
  </si>
  <si>
    <t>Shuntab Sverige AB</t>
  </si>
  <si>
    <t>Nr.</t>
  </si>
  <si>
    <t>Södravägen 64</t>
  </si>
  <si>
    <t>Artistvägen 8</t>
  </si>
  <si>
    <t>Shuntab väljer</t>
  </si>
  <si>
    <t>392 45 Kalmar</t>
  </si>
  <si>
    <t>121 35 Stockholm</t>
  </si>
  <si>
    <t>Våt-pump</t>
  </si>
  <si>
    <t>tel. 0480-49 17 50</t>
  </si>
  <si>
    <t>tel. 08-640 25 04</t>
  </si>
  <si>
    <t>Torr-pump</t>
  </si>
  <si>
    <t>fax. 0480-49 17 40</t>
  </si>
  <si>
    <t>fax. 08-640 25 05</t>
  </si>
  <si>
    <t>Frekvensstyrd</t>
  </si>
  <si>
    <t>bebben@shuntab.se</t>
  </si>
  <si>
    <t>ola@shuntab.se</t>
  </si>
  <si>
    <t>Övrigt</t>
  </si>
  <si>
    <t>Skype: shuntabbebben</t>
  </si>
  <si>
    <t>Skype: shunta-ola</t>
  </si>
  <si>
    <t>utan pump</t>
  </si>
  <si>
    <t>Större flöden, högre tryckfall eller</t>
  </si>
  <si>
    <t xml:space="preserve">andra önskemål på shuntgrupper eller </t>
  </si>
  <si>
    <t>ingående komponenter. Kontakta Shuntab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</si>
</sst>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sz val="16"/>
      <name val="Arial"/>
      <family val="2"/>
    </font>
    <font>
      <sz val="16"/>
      <color indexed="9"/>
      <name val="Arial"/>
      <family val="2"/>
    </font>
    <font>
      <b/>
      <sz val="16"/>
      <color indexed="17"/>
      <name val="Arial"/>
      <family val="2"/>
    </font>
    <font>
      <b/>
      <sz val="16"/>
      <color indexed="20"/>
      <name val="Arial"/>
      <family val="2"/>
    </font>
    <font>
      <sz val="16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color indexed="17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61"/>
      <name val="Tahoma"/>
      <family val="2"/>
    </font>
    <font>
      <b/>
      <sz val="10"/>
      <color indexed="5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3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16"/>
      <color theme="7" tint="-0.24997000396251678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right"/>
      <protection hidden="1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4" xfId="0" applyFont="1" applyFill="1" applyBorder="1" applyAlignment="1" applyProtection="1">
      <alignment horizontal="left"/>
      <protection hidden="1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1" fillId="0" borderId="0" xfId="0" applyFont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5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34" borderId="21" xfId="0" applyFont="1" applyFill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 hidden="1"/>
    </xf>
    <xf numFmtId="0" fontId="61" fillId="0" borderId="0" xfId="0" applyFont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right"/>
      <protection hidden="1"/>
    </xf>
    <xf numFmtId="164" fontId="9" fillId="33" borderId="0" xfId="0" applyNumberFormat="1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0" fontId="9" fillId="33" borderId="14" xfId="0" applyFont="1" applyFill="1" applyBorder="1" applyAlignment="1" applyProtection="1">
      <alignment horizontal="left"/>
      <protection hidden="1"/>
    </xf>
    <xf numFmtId="164" fontId="2" fillId="33" borderId="24" xfId="0" applyNumberFormat="1" applyFont="1" applyFill="1" applyBorder="1" applyAlignment="1" applyProtection="1">
      <alignment horizontal="center"/>
      <protection hidden="1"/>
    </xf>
    <xf numFmtId="164" fontId="2" fillId="33" borderId="25" xfId="0" applyNumberFormat="1" applyFont="1" applyFill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7" fillId="34" borderId="21" xfId="0" applyFont="1" applyFill="1" applyBorder="1" applyAlignment="1" applyProtection="1">
      <alignment horizontal="center"/>
      <protection locked="0"/>
    </xf>
    <xf numFmtId="164" fontId="2" fillId="33" borderId="26" xfId="0" applyNumberFormat="1" applyFont="1" applyFill="1" applyBorder="1" applyAlignment="1" applyProtection="1">
      <alignment horizontal="center"/>
      <protection hidden="1"/>
    </xf>
    <xf numFmtId="2" fontId="2" fillId="33" borderId="0" xfId="0" applyNumberFormat="1" applyFont="1" applyFill="1" applyBorder="1" applyAlignment="1" applyProtection="1">
      <alignment horizontal="center"/>
      <protection hidden="1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2" fillId="33" borderId="0" xfId="0" applyNumberFormat="1" applyFont="1" applyFill="1" applyBorder="1" applyAlignment="1" applyProtection="1">
      <alignment horizontal="center"/>
      <protection hidden="1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2" fillId="34" borderId="21" xfId="0" applyFont="1" applyFill="1" applyBorder="1" applyAlignment="1" applyProtection="1">
      <alignment horizontal="center"/>
      <protection locked="0"/>
    </xf>
    <xf numFmtId="1" fontId="10" fillId="33" borderId="0" xfId="0" applyNumberFormat="1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164" fontId="2" fillId="33" borderId="21" xfId="0" applyNumberFormat="1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0" fontId="3" fillId="34" borderId="22" xfId="0" applyFont="1" applyFill="1" applyBorder="1" applyAlignment="1" applyProtection="1">
      <alignment horizontal="right"/>
      <protection locked="0"/>
    </xf>
    <xf numFmtId="0" fontId="2" fillId="35" borderId="24" xfId="0" applyFont="1" applyFill="1" applyBorder="1" applyAlignment="1" applyProtection="1">
      <alignment horizontal="center"/>
      <protection hidden="1"/>
    </xf>
    <xf numFmtId="0" fontId="3" fillId="34" borderId="24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hidden="1"/>
    </xf>
    <xf numFmtId="0" fontId="2" fillId="33" borderId="24" xfId="0" applyFont="1" applyFill="1" applyBorder="1" applyAlignment="1" applyProtection="1">
      <alignment horizontal="right"/>
      <protection hidden="1"/>
    </xf>
    <xf numFmtId="2" fontId="2" fillId="33" borderId="24" xfId="0" applyNumberFormat="1" applyFont="1" applyFill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right"/>
      <protection hidden="1"/>
    </xf>
    <xf numFmtId="164" fontId="2" fillId="0" borderId="24" xfId="0" applyNumberFormat="1" applyFont="1" applyFill="1" applyBorder="1" applyAlignment="1" applyProtection="1">
      <alignment horizontal="left"/>
      <protection hidden="1"/>
    </xf>
    <xf numFmtId="0" fontId="12" fillId="0" borderId="13" xfId="0" applyFont="1" applyBorder="1" applyAlignment="1" applyProtection="1">
      <alignment horizontal="center"/>
      <protection hidden="1"/>
    </xf>
    <xf numFmtId="0" fontId="12" fillId="0" borderId="14" xfId="0" applyFont="1" applyBorder="1" applyAlignment="1" applyProtection="1">
      <alignment horizontal="center"/>
      <protection hidden="1"/>
    </xf>
    <xf numFmtId="2" fontId="2" fillId="33" borderId="0" xfId="0" applyNumberFormat="1" applyFont="1" applyFill="1" applyBorder="1" applyAlignment="1" applyProtection="1">
      <alignment/>
      <protection hidden="1"/>
    </xf>
    <xf numFmtId="0" fontId="12" fillId="0" borderId="31" xfId="0" applyFont="1" applyBorder="1" applyAlignment="1" applyProtection="1">
      <alignment horizontal="center"/>
      <protection hidden="1"/>
    </xf>
    <xf numFmtId="0" fontId="12" fillId="0" borderId="32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16" xfId="0" applyFont="1" applyBorder="1" applyAlignment="1">
      <alignment horizontal="center"/>
    </xf>
    <xf numFmtId="0" fontId="11" fillId="0" borderId="22" xfId="0" applyFont="1" applyBorder="1" applyAlignment="1" applyProtection="1">
      <alignment horizontal="center"/>
      <protection hidden="1"/>
    </xf>
    <xf numFmtId="0" fontId="12" fillId="0" borderId="23" xfId="0" applyFont="1" applyBorder="1" applyAlignment="1" applyProtection="1">
      <alignment horizontal="center"/>
      <protection hidden="1"/>
    </xf>
    <xf numFmtId="0" fontId="12" fillId="0" borderId="23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hidden="1"/>
    </xf>
    <xf numFmtId="0" fontId="12" fillId="0" borderId="1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28" xfId="0" applyFont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1" fillId="0" borderId="22" xfId="0" applyFont="1" applyBorder="1" applyAlignment="1">
      <alignment horizontal="center"/>
    </xf>
    <xf numFmtId="0" fontId="2" fillId="33" borderId="31" xfId="0" applyFont="1" applyFill="1" applyBorder="1" applyAlignment="1" applyProtection="1">
      <alignment/>
      <protection hidden="1"/>
    </xf>
    <xf numFmtId="0" fontId="6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/>
      <protection hidden="1"/>
    </xf>
    <xf numFmtId="0" fontId="16" fillId="33" borderId="33" xfId="0" applyFont="1" applyFill="1" applyBorder="1" applyAlignment="1" applyProtection="1">
      <alignment/>
      <protection hidden="1"/>
    </xf>
    <xf numFmtId="0" fontId="2" fillId="33" borderId="32" xfId="0" applyFont="1" applyFill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/>
      <protection hidden="1"/>
    </xf>
    <xf numFmtId="0" fontId="10" fillId="0" borderId="38" xfId="0" applyFont="1" applyBorder="1" applyAlignment="1" applyProtection="1">
      <alignment horizontal="center"/>
      <protection hidden="1"/>
    </xf>
    <xf numFmtId="0" fontId="17" fillId="0" borderId="39" xfId="0" applyFont="1" applyBorder="1" applyAlignment="1" applyProtection="1">
      <alignment/>
      <protection hidden="1"/>
    </xf>
    <xf numFmtId="0" fontId="2" fillId="0" borderId="40" xfId="0" applyFont="1" applyBorder="1" applyAlignment="1" applyProtection="1">
      <alignment/>
      <protection hidden="1"/>
    </xf>
    <xf numFmtId="0" fontId="10" fillId="0" borderId="41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/>
      <protection hidden="1"/>
    </xf>
    <xf numFmtId="0" fontId="19" fillId="0" borderId="39" xfId="0" applyFont="1" applyBorder="1" applyAlignment="1" applyProtection="1">
      <alignment/>
      <protection hidden="1"/>
    </xf>
    <xf numFmtId="0" fontId="21" fillId="0" borderId="39" xfId="44" applyFont="1" applyBorder="1" applyAlignment="1" applyProtection="1">
      <alignment/>
      <protection hidden="1"/>
    </xf>
    <xf numFmtId="0" fontId="2" fillId="0" borderId="42" xfId="0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43" xfId="0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Fill="1" applyBorder="1" applyAlignment="1">
      <alignment/>
    </xf>
    <xf numFmtId="0" fontId="18" fillId="0" borderId="14" xfId="0" applyFont="1" applyBorder="1" applyAlignment="1" applyProtection="1">
      <alignment/>
      <protection hidden="1"/>
    </xf>
    <xf numFmtId="0" fontId="18" fillId="0" borderId="31" xfId="0" applyFont="1" applyBorder="1" applyAlignment="1" applyProtection="1">
      <alignment/>
      <protection hidden="1"/>
    </xf>
    <xf numFmtId="0" fontId="18" fillId="0" borderId="33" xfId="0" applyFont="1" applyBorder="1" applyAlignment="1" applyProtection="1">
      <alignment/>
      <protection hidden="1"/>
    </xf>
    <xf numFmtId="0" fontId="18" fillId="0" borderId="32" xfId="0" applyFont="1" applyBorder="1" applyAlignment="1" applyProtection="1">
      <alignment/>
      <protection hidden="1"/>
    </xf>
    <xf numFmtId="0" fontId="18" fillId="0" borderId="44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4" fillId="0" borderId="47" xfId="0" applyFont="1" applyBorder="1" applyAlignment="1" applyProtection="1">
      <alignment horizontal="center" vertical="center" textRotation="90"/>
      <protection hidden="1"/>
    </xf>
    <xf numFmtId="0" fontId="14" fillId="0" borderId="48" xfId="0" applyFont="1" applyBorder="1" applyAlignment="1" applyProtection="1">
      <alignment horizontal="center" vertical="center" textRotation="90"/>
      <protection hidden="1"/>
    </xf>
    <xf numFmtId="0" fontId="14" fillId="0" borderId="49" xfId="0" applyFont="1" applyBorder="1" applyAlignment="1" applyProtection="1">
      <alignment horizontal="center" vertical="center" textRotation="90"/>
      <protection hidden="1"/>
    </xf>
    <xf numFmtId="0" fontId="10" fillId="0" borderId="50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10" fillId="0" borderId="52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33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18" fillId="0" borderId="53" xfId="0" applyFont="1" applyFill="1" applyBorder="1" applyAlignment="1">
      <alignment horizontal="left"/>
    </xf>
    <xf numFmtId="0" fontId="18" fillId="0" borderId="54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center"/>
      <protection hidden="1"/>
    </xf>
    <xf numFmtId="2" fontId="2" fillId="0" borderId="55" xfId="0" applyNumberFormat="1" applyFont="1" applyFill="1" applyBorder="1" applyAlignment="1" applyProtection="1">
      <alignment horizontal="left"/>
      <protection hidden="1"/>
    </xf>
    <xf numFmtId="2" fontId="2" fillId="0" borderId="56" xfId="0" applyNumberFormat="1" applyFont="1" applyFill="1" applyBorder="1" applyAlignment="1" applyProtection="1">
      <alignment horizontal="left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31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32" xfId="0" applyFont="1" applyBorder="1" applyAlignment="1" applyProtection="1">
      <alignment horizontal="center"/>
      <protection hidden="1"/>
    </xf>
    <xf numFmtId="49" fontId="1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13" fillId="36" borderId="11" xfId="0" applyNumberFormat="1" applyFont="1" applyFill="1" applyBorder="1" applyAlignment="1" applyProtection="1">
      <alignment horizontal="left" vertical="top" wrapText="1"/>
      <protection locked="0"/>
    </xf>
    <xf numFmtId="49" fontId="13" fillId="36" borderId="12" xfId="0" applyNumberFormat="1" applyFont="1" applyFill="1" applyBorder="1" applyAlignment="1" applyProtection="1">
      <alignment horizontal="left" vertical="top" wrapText="1"/>
      <protection locked="0"/>
    </xf>
    <xf numFmtId="49" fontId="13" fillId="36" borderId="13" xfId="0" applyNumberFormat="1" applyFont="1" applyFill="1" applyBorder="1" applyAlignment="1" applyProtection="1">
      <alignment horizontal="left" vertical="top" wrapText="1"/>
      <protection locked="0"/>
    </xf>
    <xf numFmtId="49" fontId="13" fillId="36" borderId="0" xfId="0" applyNumberFormat="1" applyFont="1" applyFill="1" applyBorder="1" applyAlignment="1" applyProtection="1">
      <alignment horizontal="left" vertical="top" wrapText="1"/>
      <protection locked="0"/>
    </xf>
    <xf numFmtId="49" fontId="13" fillId="36" borderId="14" xfId="0" applyNumberFormat="1" applyFont="1" applyFill="1" applyBorder="1" applyAlignment="1" applyProtection="1">
      <alignment horizontal="left" vertical="top" wrapText="1"/>
      <protection locked="0"/>
    </xf>
    <xf numFmtId="49" fontId="13" fillId="36" borderId="31" xfId="0" applyNumberFormat="1" applyFont="1" applyFill="1" applyBorder="1" applyAlignment="1" applyProtection="1">
      <alignment horizontal="left" vertical="top" wrapText="1"/>
      <protection locked="0"/>
    </xf>
    <xf numFmtId="49" fontId="13" fillId="36" borderId="33" xfId="0" applyNumberFormat="1" applyFont="1" applyFill="1" applyBorder="1" applyAlignment="1" applyProtection="1">
      <alignment horizontal="left" vertical="top" wrapText="1"/>
      <protection locked="0"/>
    </xf>
    <xf numFmtId="49" fontId="13" fillId="36" borderId="32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textRotation="90"/>
      <protection hidden="1"/>
    </xf>
    <xf numFmtId="0" fontId="15" fillId="0" borderId="47" xfId="0" applyFont="1" applyBorder="1" applyAlignment="1" applyProtection="1">
      <alignment horizontal="center" textRotation="90"/>
      <protection hidden="1"/>
    </xf>
    <xf numFmtId="0" fontId="15" fillId="0" borderId="48" xfId="0" applyFont="1" applyBorder="1" applyAlignment="1" applyProtection="1">
      <alignment horizontal="center" textRotation="90"/>
      <protection hidden="1"/>
    </xf>
    <xf numFmtId="0" fontId="15" fillId="0" borderId="49" xfId="0" applyFont="1" applyBorder="1" applyAlignment="1" applyProtection="1">
      <alignment horizontal="center" textRotation="90"/>
      <protection hidden="1"/>
    </xf>
    <xf numFmtId="0" fontId="2" fillId="33" borderId="13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40" xfId="0" applyFont="1" applyFill="1" applyBorder="1" applyAlignment="1" applyProtection="1">
      <alignment horizontal="right"/>
      <protection hidden="1"/>
    </xf>
    <xf numFmtId="0" fontId="5" fillId="0" borderId="47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62" fillId="33" borderId="13" xfId="0" applyFont="1" applyFill="1" applyBorder="1" applyAlignment="1" applyProtection="1">
      <alignment horizontal="right"/>
      <protection hidden="1"/>
    </xf>
    <xf numFmtId="0" fontId="62" fillId="33" borderId="0" xfId="0" applyFont="1" applyFill="1" applyBorder="1" applyAlignment="1" applyProtection="1">
      <alignment horizontal="right"/>
      <protection hidden="1"/>
    </xf>
    <xf numFmtId="0" fontId="62" fillId="33" borderId="14" xfId="0" applyFont="1" applyFill="1" applyBorder="1" applyAlignment="1" applyProtection="1">
      <alignment horizontal="right"/>
      <protection hidden="1"/>
    </xf>
    <xf numFmtId="0" fontId="2" fillId="33" borderId="14" xfId="0" applyFont="1" applyFill="1" applyBorder="1" applyAlignment="1" applyProtection="1">
      <alignment horizontal="right"/>
      <protection hidden="1"/>
    </xf>
    <xf numFmtId="0" fontId="4" fillId="0" borderId="47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6" fillId="33" borderId="13" xfId="0" applyFont="1" applyFill="1" applyBorder="1" applyAlignment="1" applyProtection="1">
      <alignment horizontal="right"/>
      <protection hidden="1"/>
    </xf>
    <xf numFmtId="0" fontId="6" fillId="33" borderId="0" xfId="0" applyFont="1" applyFill="1" applyBorder="1" applyAlignment="1" applyProtection="1">
      <alignment horizontal="right"/>
      <protection hidden="1"/>
    </xf>
    <xf numFmtId="0" fontId="6" fillId="33" borderId="14" xfId="0" applyFont="1" applyFill="1" applyBorder="1" applyAlignment="1" applyProtection="1">
      <alignment horizontal="right"/>
      <protection hidden="1"/>
    </xf>
    <xf numFmtId="0" fontId="7" fillId="33" borderId="13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7" fillId="33" borderId="14" xfId="0" applyFont="1" applyFill="1" applyBorder="1" applyAlignment="1" applyProtection="1">
      <alignment horizontal="right"/>
      <protection hidden="1"/>
    </xf>
    <xf numFmtId="0" fontId="2" fillId="33" borderId="50" xfId="0" applyFont="1" applyFill="1" applyBorder="1" applyAlignment="1" applyProtection="1">
      <alignment horizontal="center"/>
      <protection hidden="1"/>
    </xf>
    <xf numFmtId="0" fontId="2" fillId="33" borderId="51" xfId="0" applyFont="1" applyFill="1" applyBorder="1" applyAlignment="1" applyProtection="1">
      <alignment horizontal="center"/>
      <protection hidden="1"/>
    </xf>
    <xf numFmtId="0" fontId="2" fillId="33" borderId="52" xfId="0" applyFont="1" applyFill="1" applyBorder="1" applyAlignment="1" applyProtection="1">
      <alignment horizontal="center"/>
      <protection hidden="1"/>
    </xf>
    <xf numFmtId="0" fontId="6" fillId="0" borderId="50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7" fillId="0" borderId="52" xfId="0" applyFont="1" applyBorder="1" applyAlignment="1" applyProtection="1">
      <alignment horizontal="center"/>
      <protection hidden="1"/>
    </xf>
    <xf numFmtId="0" fontId="8" fillId="34" borderId="50" xfId="0" applyFont="1" applyFill="1" applyBorder="1" applyAlignment="1" applyProtection="1">
      <alignment horizontal="center"/>
      <protection locked="0"/>
    </xf>
    <xf numFmtId="0" fontId="8" fillId="34" borderId="51" xfId="0" applyFont="1" applyFill="1" applyBorder="1" applyAlignment="1" applyProtection="1">
      <alignment horizontal="center"/>
      <protection locked="0"/>
    </xf>
    <xf numFmtId="0" fontId="8" fillId="34" borderId="52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31</xdr:row>
      <xdr:rowOff>76200</xdr:rowOff>
    </xdr:from>
    <xdr:to>
      <xdr:col>6</xdr:col>
      <xdr:colOff>419100</xdr:colOff>
      <xdr:row>37</xdr:row>
      <xdr:rowOff>209550</xdr:rowOff>
    </xdr:to>
    <xdr:pic>
      <xdr:nvPicPr>
        <xdr:cNvPr id="1" name="Bildobjekt 3" descr="miniDIVA 22 hög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820025"/>
          <a:ext cx="24479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31</xdr:row>
      <xdr:rowOff>95250</xdr:rowOff>
    </xdr:from>
    <xdr:to>
      <xdr:col>11</xdr:col>
      <xdr:colOff>1038225</xdr:colOff>
      <xdr:row>37</xdr:row>
      <xdr:rowOff>228600</xdr:rowOff>
    </xdr:to>
    <xdr:pic>
      <xdr:nvPicPr>
        <xdr:cNvPr id="2" name="Bildobjekt 4" descr="DIVA 22 hög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7839075"/>
          <a:ext cx="24288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bben@shuntab.se" TargetMode="External" /><Relationship Id="rId2" Type="http://schemas.openxmlformats.org/officeDocument/2006/relationships/hyperlink" Target="mailto:ola@shuntab.s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99"/>
  <sheetViews>
    <sheetView tabSelected="1" zoomScalePageLayoutView="0" workbookViewId="0" topLeftCell="A1">
      <selection activeCell="H32" sqref="H32"/>
    </sheetView>
  </sheetViews>
  <sheetFormatPr defaultColWidth="9.140625" defaultRowHeight="19.5" customHeight="1"/>
  <cols>
    <col min="1" max="1" width="3.57421875" style="1" customWidth="1"/>
    <col min="2" max="2" width="15.8515625" style="1" customWidth="1"/>
    <col min="3" max="3" width="5.140625" style="1" bestFit="1" customWidth="1"/>
    <col min="4" max="4" width="3.7109375" style="1" bestFit="1" customWidth="1"/>
    <col min="5" max="5" width="6.00390625" style="1" bestFit="1" customWidth="1"/>
    <col min="6" max="6" width="6.421875" style="1" bestFit="1" customWidth="1"/>
    <col min="7" max="7" width="6.421875" style="1" customWidth="1"/>
    <col min="8" max="8" width="4.57421875" style="1" customWidth="1"/>
    <col min="9" max="9" width="11.140625" style="1" bestFit="1" customWidth="1"/>
    <col min="10" max="10" width="6.00390625" style="1" customWidth="1"/>
    <col min="11" max="11" width="6.28125" style="1" customWidth="1"/>
    <col min="12" max="12" width="16.140625" style="1" bestFit="1" customWidth="1"/>
    <col min="13" max="13" width="7.421875" style="1" bestFit="1" customWidth="1"/>
    <col min="14" max="14" width="4.140625" style="1" customWidth="1"/>
    <col min="15" max="15" width="16.28125" style="1" customWidth="1"/>
    <col min="16" max="16" width="11.57421875" style="1" bestFit="1" customWidth="1"/>
    <col min="17" max="17" width="6.28125" style="4" customWidth="1"/>
    <col min="18" max="18" width="4.140625" style="4" customWidth="1"/>
    <col min="19" max="19" width="14.57421875" style="4" bestFit="1" customWidth="1"/>
    <col min="20" max="20" width="19.140625" style="4" customWidth="1"/>
    <col min="21" max="21" width="6.57421875" style="4" customWidth="1"/>
    <col min="22" max="22" width="3.57421875" style="4" customWidth="1"/>
    <col min="23" max="24" width="15.00390625" style="4" hidden="1" customWidth="1"/>
    <col min="25" max="25" width="8.421875" style="4" hidden="1" customWidth="1"/>
    <col min="26" max="26" width="0" style="4" hidden="1" customWidth="1"/>
    <col min="27" max="16384" width="9.140625" style="1" customWidth="1"/>
  </cols>
  <sheetData>
    <row r="1" spans="2:27" ht="19.5" customHeight="1" thickBot="1">
      <c r="B1" s="187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Q1" s="2"/>
      <c r="R1" s="2"/>
      <c r="S1" s="1"/>
      <c r="T1" s="1"/>
      <c r="U1" s="3"/>
      <c r="W1" s="5"/>
      <c r="X1" s="5"/>
      <c r="Y1" s="5"/>
      <c r="Z1" s="5"/>
      <c r="AA1" s="5"/>
    </row>
    <row r="2" spans="2:27" ht="19.5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O2" s="190" t="s">
        <v>1</v>
      </c>
      <c r="P2" s="191"/>
      <c r="Q2" s="2"/>
      <c r="R2" s="2"/>
      <c r="S2" s="192" t="s">
        <v>2</v>
      </c>
      <c r="T2" s="193"/>
      <c r="U2" s="3"/>
      <c r="W2" s="5"/>
      <c r="X2" s="5"/>
      <c r="Y2" s="5"/>
      <c r="Z2" s="5"/>
      <c r="AA2" s="5"/>
    </row>
    <row r="3" spans="2:27" ht="19.5" customHeight="1" thickBot="1">
      <c r="B3" s="9"/>
      <c r="C3" s="10"/>
      <c r="D3" s="10"/>
      <c r="E3" s="10"/>
      <c r="F3" s="169" t="s">
        <v>3</v>
      </c>
      <c r="G3" s="169"/>
      <c r="H3" s="169"/>
      <c r="I3" s="194" t="s">
        <v>4</v>
      </c>
      <c r="J3" s="195"/>
      <c r="K3" s="195"/>
      <c r="L3" s="196"/>
      <c r="M3" s="12"/>
      <c r="O3" s="13" t="s">
        <v>5</v>
      </c>
      <c r="P3" s="14" t="s">
        <v>6</v>
      </c>
      <c r="Q3" s="15"/>
      <c r="S3" s="16" t="s">
        <v>5</v>
      </c>
      <c r="T3" s="17" t="s">
        <v>7</v>
      </c>
      <c r="U3" s="18"/>
      <c r="Z3" s="5"/>
      <c r="AA3" s="5"/>
    </row>
    <row r="4" spans="2:27" ht="22.5" customHeight="1" thickBot="1">
      <c r="B4" s="197"/>
      <c r="C4" s="198"/>
      <c r="D4" s="198"/>
      <c r="E4" s="198"/>
      <c r="F4" s="198"/>
      <c r="G4" s="198"/>
      <c r="H4" s="198"/>
      <c r="I4" s="19" t="s">
        <v>8</v>
      </c>
      <c r="J4" s="10"/>
      <c r="K4" s="10"/>
      <c r="L4" s="19" t="s">
        <v>9</v>
      </c>
      <c r="M4" s="12"/>
      <c r="O4" s="20" t="s">
        <v>10</v>
      </c>
      <c r="P4" s="21" t="s">
        <v>11</v>
      </c>
      <c r="Q4" s="15"/>
      <c r="S4" s="22" t="s">
        <v>10</v>
      </c>
      <c r="T4" s="23" t="s">
        <v>12</v>
      </c>
      <c r="U4" s="18"/>
      <c r="AA4" s="5"/>
    </row>
    <row r="5" spans="2:27" ht="19.5" customHeight="1" thickBot="1">
      <c r="B5" s="168" t="s">
        <v>5</v>
      </c>
      <c r="C5" s="169"/>
      <c r="D5" s="169"/>
      <c r="E5" s="169"/>
      <c r="F5" s="169"/>
      <c r="G5" s="169"/>
      <c r="H5" s="177"/>
      <c r="I5" s="25">
        <v>0.32</v>
      </c>
      <c r="J5" s="26" t="s">
        <v>10</v>
      </c>
      <c r="K5" s="26"/>
      <c r="L5" s="25">
        <v>0.32</v>
      </c>
      <c r="M5" s="27" t="s">
        <v>10</v>
      </c>
      <c r="O5" s="28" t="s">
        <v>13</v>
      </c>
      <c r="P5" s="29">
        <v>10</v>
      </c>
      <c r="Q5" s="178" t="s">
        <v>14</v>
      </c>
      <c r="S5" s="16" t="s">
        <v>15</v>
      </c>
      <c r="T5" s="30" t="s">
        <v>16</v>
      </c>
      <c r="U5" s="171" t="s">
        <v>17</v>
      </c>
      <c r="W5" s="31" t="s">
        <v>18</v>
      </c>
      <c r="X5" s="31" t="s">
        <v>18</v>
      </c>
      <c r="Y5" s="5"/>
      <c r="Z5" s="5" t="s">
        <v>19</v>
      </c>
      <c r="AA5" s="5"/>
    </row>
    <row r="6" spans="2:27" ht="19.5" customHeight="1" thickBot="1">
      <c r="B6" s="24"/>
      <c r="C6" s="11"/>
      <c r="D6" s="11"/>
      <c r="E6" s="11"/>
      <c r="F6" s="11"/>
      <c r="G6" s="11"/>
      <c r="H6" s="11"/>
      <c r="I6" s="32"/>
      <c r="J6" s="26"/>
      <c r="K6" s="26"/>
      <c r="L6" s="32"/>
      <c r="M6" s="27"/>
      <c r="O6" s="28" t="s">
        <v>20</v>
      </c>
      <c r="P6" s="29">
        <v>15</v>
      </c>
      <c r="Q6" s="179"/>
      <c r="S6" s="33" t="s">
        <v>21</v>
      </c>
      <c r="T6" s="34" t="s">
        <v>22</v>
      </c>
      <c r="U6" s="172"/>
      <c r="W6" s="31" t="s">
        <v>23</v>
      </c>
      <c r="X6" s="31" t="s">
        <v>24</v>
      </c>
      <c r="Y6" s="31" t="s">
        <v>25</v>
      </c>
      <c r="Z6" s="5"/>
      <c r="AA6" s="5"/>
    </row>
    <row r="7" spans="2:27" ht="19.5" customHeight="1" thickBot="1">
      <c r="B7" s="168" t="s">
        <v>26</v>
      </c>
      <c r="C7" s="169"/>
      <c r="D7" s="169"/>
      <c r="E7" s="169"/>
      <c r="F7" s="169"/>
      <c r="G7" s="169"/>
      <c r="H7" s="177"/>
      <c r="I7" s="35">
        <v>25</v>
      </c>
      <c r="J7" s="26" t="s">
        <v>27</v>
      </c>
      <c r="K7" s="26"/>
      <c r="L7" s="35">
        <v>35</v>
      </c>
      <c r="M7" s="27" t="s">
        <v>27</v>
      </c>
      <c r="O7" s="28" t="s">
        <v>28</v>
      </c>
      <c r="P7" s="29">
        <v>20</v>
      </c>
      <c r="Q7" s="179"/>
      <c r="S7" s="33" t="s">
        <v>29</v>
      </c>
      <c r="T7" s="34" t="s">
        <v>30</v>
      </c>
      <c r="U7" s="172"/>
      <c r="W7" s="36">
        <v>2.7</v>
      </c>
      <c r="X7" s="36">
        <v>1.5</v>
      </c>
      <c r="Y7" s="36">
        <v>12.5</v>
      </c>
      <c r="Z7" s="37">
        <v>10</v>
      </c>
      <c r="AA7" s="5"/>
    </row>
    <row r="8" spans="2:27" ht="19.5" customHeight="1" thickBot="1">
      <c r="B8" s="24"/>
      <c r="C8" s="11"/>
      <c r="D8" s="11"/>
      <c r="E8" s="11"/>
      <c r="F8" s="11"/>
      <c r="G8" s="11"/>
      <c r="H8" s="11"/>
      <c r="I8" s="32"/>
      <c r="J8" s="26"/>
      <c r="K8" s="26"/>
      <c r="L8" s="32"/>
      <c r="M8" s="27"/>
      <c r="O8" s="28" t="s">
        <v>31</v>
      </c>
      <c r="P8" s="29">
        <v>25</v>
      </c>
      <c r="Q8" s="179"/>
      <c r="S8" s="33" t="s">
        <v>32</v>
      </c>
      <c r="T8" s="34" t="s">
        <v>33</v>
      </c>
      <c r="U8" s="172"/>
      <c r="W8" s="36">
        <v>3.4</v>
      </c>
      <c r="X8" s="36">
        <v>2.5</v>
      </c>
      <c r="Y8" s="36">
        <v>12.5</v>
      </c>
      <c r="Z8" s="37">
        <v>15</v>
      </c>
      <c r="AA8" s="5"/>
    </row>
    <row r="9" spans="2:27" ht="19.5" customHeight="1" thickBot="1">
      <c r="B9" s="181" t="s">
        <v>34</v>
      </c>
      <c r="C9" s="182"/>
      <c r="D9" s="182"/>
      <c r="E9" s="182"/>
      <c r="F9" s="182"/>
      <c r="G9" s="182"/>
      <c r="H9" s="183"/>
      <c r="I9" s="38">
        <v>25</v>
      </c>
      <c r="J9" s="26" t="s">
        <v>11</v>
      </c>
      <c r="K9" s="26"/>
      <c r="L9" s="38">
        <v>25</v>
      </c>
      <c r="M9" s="27" t="s">
        <v>11</v>
      </c>
      <c r="O9" s="28" t="s">
        <v>35</v>
      </c>
      <c r="P9" s="29">
        <v>32</v>
      </c>
      <c r="Q9" s="179"/>
      <c r="S9" s="33" t="s">
        <v>36</v>
      </c>
      <c r="T9" s="34" t="s">
        <v>37</v>
      </c>
      <c r="U9" s="172"/>
      <c r="W9" s="36">
        <v>4.7</v>
      </c>
      <c r="X9" s="36">
        <v>5.2</v>
      </c>
      <c r="Y9" s="36">
        <v>12.5</v>
      </c>
      <c r="Z9" s="37">
        <v>20</v>
      </c>
      <c r="AA9" s="5"/>
    </row>
    <row r="10" spans="2:27" ht="19.5" customHeight="1">
      <c r="B10" s="39" t="s">
        <v>38</v>
      </c>
      <c r="C10" s="40"/>
      <c r="D10" s="40"/>
      <c r="E10" s="40"/>
      <c r="F10" s="40"/>
      <c r="G10" s="40"/>
      <c r="H10" s="40"/>
      <c r="I10" s="41">
        <f>IF(I9=10,Y7,)+IF(I9=15,Y8,)+IF(I9=20,Y9,)+IF(I9=25,Y10,)+IF(I9=32,Y11,)+IF(I9="32x",Y12,)+IF(I9=40,Y13,)+IF(I9="40x",Y14,)+IF(I9=50,Y15,)+IF(I9="50x",Y16,)+IF(I9=65,Y17,)+IF(I9=80,Y18,)+IF(I9=100,Y19,)+IF(I9=125,Y20,)+IF(I9=150,Y21,)</f>
        <v>17</v>
      </c>
      <c r="J10" s="42" t="s">
        <v>39</v>
      </c>
      <c r="K10" s="42"/>
      <c r="L10" s="41">
        <f>IF(L9=10,W7,)+IF(L9=15,W8,)+IF(L9=20,W9,)+IF(L9=25,W10,)+IF(L9=32,W11,)+IF(L9="32x",W12,)+IF(L9=40,W13,)+IF(L9="40x",W14,)+IF(L9=50,W15,)+IF(L9="50x",W16,)+IF(L9=65,W17,)+IF(L9=80,W18,)+IF(L9=100,W19,)+IF(L9=125,W20,)+IF(L9=150,W21,)</f>
        <v>7.8</v>
      </c>
      <c r="M10" s="43" t="s">
        <v>39</v>
      </c>
      <c r="O10" s="28" t="s">
        <v>40</v>
      </c>
      <c r="P10" s="29" t="s">
        <v>41</v>
      </c>
      <c r="Q10" s="179"/>
      <c r="S10" s="33" t="s">
        <v>42</v>
      </c>
      <c r="T10" s="34" t="s">
        <v>43</v>
      </c>
      <c r="U10" s="172"/>
      <c r="W10" s="36">
        <v>7.8</v>
      </c>
      <c r="X10" s="36">
        <v>7.7</v>
      </c>
      <c r="Y10" s="36">
        <v>17</v>
      </c>
      <c r="Z10" s="37">
        <v>25</v>
      </c>
      <c r="AA10" s="5"/>
    </row>
    <row r="11" spans="2:27" ht="19.5" customHeight="1">
      <c r="B11" s="168" t="s">
        <v>44</v>
      </c>
      <c r="C11" s="169"/>
      <c r="D11" s="169"/>
      <c r="E11" s="169"/>
      <c r="F11" s="169"/>
      <c r="G11" s="169"/>
      <c r="H11" s="170"/>
      <c r="I11" s="44">
        <f>((3.6*I5)/I10)*((3.6*I5)/I10)/0.01</f>
        <v>0.45920553633218</v>
      </c>
      <c r="J11" s="26" t="s">
        <v>27</v>
      </c>
      <c r="K11" s="26"/>
      <c r="L11" s="44">
        <f>(((3.6*L5)/L10)*((3.6*L5)/L10)/0.01)+2</f>
        <v>4.181301775147929</v>
      </c>
      <c r="M11" s="27" t="s">
        <v>27</v>
      </c>
      <c r="O11" s="28" t="s">
        <v>45</v>
      </c>
      <c r="P11" s="29">
        <v>40</v>
      </c>
      <c r="Q11" s="179"/>
      <c r="S11" s="33" t="s">
        <v>46</v>
      </c>
      <c r="T11" s="34" t="s">
        <v>47</v>
      </c>
      <c r="U11" s="172"/>
      <c r="W11" s="36">
        <v>12.4</v>
      </c>
      <c r="X11" s="36">
        <v>13.3</v>
      </c>
      <c r="Y11" s="36">
        <v>38</v>
      </c>
      <c r="Z11" s="37">
        <v>32</v>
      </c>
      <c r="AA11" s="5"/>
    </row>
    <row r="12" spans="2:27" ht="19.5" customHeight="1">
      <c r="B12" s="24"/>
      <c r="C12" s="11"/>
      <c r="D12" s="11"/>
      <c r="E12" s="11"/>
      <c r="F12" s="11"/>
      <c r="G12" s="11"/>
      <c r="H12" s="11"/>
      <c r="I12" s="10"/>
      <c r="J12" s="10"/>
      <c r="K12" s="10"/>
      <c r="L12" s="32"/>
      <c r="M12" s="27"/>
      <c r="O12" s="28" t="s">
        <v>48</v>
      </c>
      <c r="P12" s="29" t="s">
        <v>49</v>
      </c>
      <c r="Q12" s="179"/>
      <c r="S12" s="33" t="s">
        <v>50</v>
      </c>
      <c r="T12" s="34" t="s">
        <v>51</v>
      </c>
      <c r="U12" s="172"/>
      <c r="W12" s="36">
        <v>17.3</v>
      </c>
      <c r="X12" s="36">
        <v>17.1</v>
      </c>
      <c r="Y12" s="36">
        <v>38</v>
      </c>
      <c r="Z12" s="37" t="s">
        <v>41</v>
      </c>
      <c r="AA12" s="5"/>
    </row>
    <row r="13" spans="2:27" ht="19.5" customHeight="1" thickBot="1">
      <c r="B13" s="168" t="s">
        <v>52</v>
      </c>
      <c r="C13" s="169"/>
      <c r="D13" s="169"/>
      <c r="E13" s="169"/>
      <c r="F13" s="169"/>
      <c r="G13" s="169"/>
      <c r="H13" s="170"/>
      <c r="I13" s="45">
        <f>(3.6*I5)/SQRT(0.01*I7)</f>
        <v>2.3040000000000003</v>
      </c>
      <c r="J13" s="26" t="s">
        <v>53</v>
      </c>
      <c r="K13" s="26"/>
      <c r="L13" s="46"/>
      <c r="M13" s="27"/>
      <c r="O13" s="28" t="s">
        <v>54</v>
      </c>
      <c r="P13" s="29">
        <v>50</v>
      </c>
      <c r="Q13" s="179"/>
      <c r="S13" s="33" t="s">
        <v>55</v>
      </c>
      <c r="T13" s="34" t="s">
        <v>56</v>
      </c>
      <c r="U13" s="172"/>
      <c r="W13" s="36">
        <v>18.3</v>
      </c>
      <c r="X13" s="36">
        <v>18</v>
      </c>
      <c r="Y13" s="36">
        <v>52</v>
      </c>
      <c r="Z13" s="37">
        <v>40</v>
      </c>
      <c r="AA13" s="5"/>
    </row>
    <row r="14" spans="2:27" ht="19.5" customHeight="1" thickBot="1">
      <c r="B14" s="184" t="s">
        <v>57</v>
      </c>
      <c r="C14" s="185"/>
      <c r="D14" s="185"/>
      <c r="E14" s="185"/>
      <c r="F14" s="185"/>
      <c r="G14" s="185"/>
      <c r="H14" s="186"/>
      <c r="I14" s="47">
        <v>4</v>
      </c>
      <c r="J14" s="26" t="s">
        <v>58</v>
      </c>
      <c r="K14" s="26"/>
      <c r="L14" s="46"/>
      <c r="M14" s="27"/>
      <c r="O14" s="28" t="s">
        <v>59</v>
      </c>
      <c r="P14" s="29" t="s">
        <v>60</v>
      </c>
      <c r="Q14" s="179"/>
      <c r="S14" s="33" t="s">
        <v>61</v>
      </c>
      <c r="T14" s="34" t="s">
        <v>62</v>
      </c>
      <c r="U14" s="172"/>
      <c r="W14" s="37">
        <v>26.9</v>
      </c>
      <c r="X14" s="37">
        <v>27.9</v>
      </c>
      <c r="Y14" s="37">
        <v>52</v>
      </c>
      <c r="Z14" s="37" t="s">
        <v>49</v>
      </c>
      <c r="AA14" s="5"/>
    </row>
    <row r="15" spans="2:27" ht="19.5" customHeight="1" thickBot="1">
      <c r="B15" s="168" t="s">
        <v>63</v>
      </c>
      <c r="C15" s="169"/>
      <c r="D15" s="169"/>
      <c r="E15" s="169"/>
      <c r="F15" s="169"/>
      <c r="G15" s="169"/>
      <c r="H15" s="170"/>
      <c r="I15" s="48">
        <f>((3.6*I5)/I14*(3.6*I5)/I14)/0.01</f>
        <v>8.294400000000001</v>
      </c>
      <c r="J15" s="26" t="s">
        <v>27</v>
      </c>
      <c r="K15" s="26"/>
      <c r="L15" s="49"/>
      <c r="M15" s="27"/>
      <c r="O15" s="50" t="s">
        <v>64</v>
      </c>
      <c r="P15" s="51">
        <v>65</v>
      </c>
      <c r="Q15" s="180"/>
      <c r="S15" s="33" t="s">
        <v>65</v>
      </c>
      <c r="T15" s="34" t="s">
        <v>66</v>
      </c>
      <c r="U15" s="172"/>
      <c r="W15" s="36">
        <v>29.7</v>
      </c>
      <c r="X15" s="37">
        <v>30.9</v>
      </c>
      <c r="Y15" s="36">
        <v>88</v>
      </c>
      <c r="Z15" s="37">
        <v>50</v>
      </c>
      <c r="AA15" s="5"/>
    </row>
    <row r="16" spans="2:27" ht="19.5" customHeight="1" thickBot="1">
      <c r="B16" s="24"/>
      <c r="C16" s="11"/>
      <c r="D16" s="11"/>
      <c r="E16" s="11"/>
      <c r="F16" s="11"/>
      <c r="G16" s="11"/>
      <c r="H16" s="11"/>
      <c r="I16" s="52"/>
      <c r="J16" s="26"/>
      <c r="K16" s="26"/>
      <c r="L16" s="49"/>
      <c r="M16" s="27"/>
      <c r="O16" s="13" t="s">
        <v>67</v>
      </c>
      <c r="P16" s="53">
        <v>80</v>
      </c>
      <c r="Q16" s="178" t="s">
        <v>68</v>
      </c>
      <c r="S16" s="54" t="s">
        <v>69</v>
      </c>
      <c r="T16" s="55" t="s">
        <v>70</v>
      </c>
      <c r="U16" s="173"/>
      <c r="W16" s="36">
        <v>64.1</v>
      </c>
      <c r="X16" s="37">
        <v>61.1</v>
      </c>
      <c r="Y16" s="36">
        <v>88</v>
      </c>
      <c r="Z16" s="37" t="s">
        <v>60</v>
      </c>
      <c r="AA16" s="5"/>
    </row>
    <row r="17" spans="2:27" ht="19.5" customHeight="1" thickBot="1">
      <c r="B17" s="168" t="s">
        <v>52</v>
      </c>
      <c r="C17" s="169"/>
      <c r="D17" s="169"/>
      <c r="E17" s="169"/>
      <c r="F17" s="169"/>
      <c r="G17" s="169"/>
      <c r="H17" s="170"/>
      <c r="I17" s="45">
        <f>(3.6*I5)/SQRT(0.01*I7)</f>
        <v>2.3040000000000003</v>
      </c>
      <c r="J17" s="26" t="s">
        <v>53</v>
      </c>
      <c r="K17" s="26"/>
      <c r="L17" s="49"/>
      <c r="M17" s="27"/>
      <c r="O17" s="56" t="s">
        <v>71</v>
      </c>
      <c r="P17" s="29">
        <v>100</v>
      </c>
      <c r="Q17" s="179"/>
      <c r="S17" s="57" t="s">
        <v>72</v>
      </c>
      <c r="T17" s="58" t="s">
        <v>73</v>
      </c>
      <c r="U17" s="171" t="s">
        <v>68</v>
      </c>
      <c r="W17" s="36">
        <v>75.1</v>
      </c>
      <c r="X17" s="37">
        <v>70.5</v>
      </c>
      <c r="Y17" s="36">
        <v>126</v>
      </c>
      <c r="Z17" s="37">
        <v>65</v>
      </c>
      <c r="AA17" s="5"/>
    </row>
    <row r="18" spans="2:27" ht="19.5" customHeight="1" thickBot="1">
      <c r="B18" s="174" t="s">
        <v>57</v>
      </c>
      <c r="C18" s="175"/>
      <c r="D18" s="175"/>
      <c r="E18" s="175"/>
      <c r="F18" s="175"/>
      <c r="G18" s="175"/>
      <c r="H18" s="176"/>
      <c r="I18" s="59">
        <v>4</v>
      </c>
      <c r="J18" s="26" t="s">
        <v>58</v>
      </c>
      <c r="K18" s="26"/>
      <c r="L18" s="60" t="s">
        <v>74</v>
      </c>
      <c r="M18" s="27"/>
      <c r="O18" s="56" t="s">
        <v>75</v>
      </c>
      <c r="P18" s="29">
        <v>125</v>
      </c>
      <c r="Q18" s="179"/>
      <c r="S18" s="33" t="s">
        <v>76</v>
      </c>
      <c r="T18" s="34" t="s">
        <v>77</v>
      </c>
      <c r="U18" s="172"/>
      <c r="W18" s="37">
        <v>93</v>
      </c>
      <c r="X18" s="37">
        <v>98.8</v>
      </c>
      <c r="Y18" s="37">
        <v>174</v>
      </c>
      <c r="Z18" s="37">
        <v>80</v>
      </c>
      <c r="AA18" s="5"/>
    </row>
    <row r="19" spans="2:27" ht="19.5" customHeight="1" thickBot="1">
      <c r="B19" s="168" t="s">
        <v>63</v>
      </c>
      <c r="C19" s="169"/>
      <c r="D19" s="169"/>
      <c r="E19" s="169"/>
      <c r="F19" s="169"/>
      <c r="G19" s="169"/>
      <c r="H19" s="170"/>
      <c r="I19" s="48">
        <f>((3.6*I5)/I18*(3.6*I5)/I18)/0.01</f>
        <v>8.294400000000001</v>
      </c>
      <c r="J19" s="26" t="s">
        <v>27</v>
      </c>
      <c r="K19" s="26"/>
      <c r="L19" s="61">
        <v>1</v>
      </c>
      <c r="M19" s="27"/>
      <c r="O19" s="20" t="s">
        <v>78</v>
      </c>
      <c r="P19" s="62">
        <v>150</v>
      </c>
      <c r="Q19" s="180"/>
      <c r="S19" s="33" t="s">
        <v>79</v>
      </c>
      <c r="T19" s="34" t="s">
        <v>80</v>
      </c>
      <c r="U19" s="172"/>
      <c r="W19" s="37">
        <v>158.8</v>
      </c>
      <c r="X19" s="37">
        <v>158.8</v>
      </c>
      <c r="Y19" s="37">
        <v>289</v>
      </c>
      <c r="Z19" s="37">
        <v>100</v>
      </c>
      <c r="AA19" s="5"/>
    </row>
    <row r="20" spans="2:27" ht="19.5" customHeight="1" thickBot="1">
      <c r="B20" s="24"/>
      <c r="C20" s="11"/>
      <c r="D20" s="11"/>
      <c r="E20" s="11"/>
      <c r="F20" s="11"/>
      <c r="G20" s="11"/>
      <c r="H20" s="11"/>
      <c r="I20" s="10"/>
      <c r="J20" s="10"/>
      <c r="K20" s="10"/>
      <c r="L20" s="32"/>
      <c r="M20" s="27"/>
      <c r="Q20" s="1"/>
      <c r="S20" s="33" t="s">
        <v>81</v>
      </c>
      <c r="T20" s="34" t="s">
        <v>82</v>
      </c>
      <c r="U20" s="172"/>
      <c r="W20" s="37">
        <v>249.1</v>
      </c>
      <c r="X20" s="37">
        <v>248.6</v>
      </c>
      <c r="Y20" s="37">
        <v>444</v>
      </c>
      <c r="Z20" s="37">
        <v>125</v>
      </c>
      <c r="AA20" s="5"/>
    </row>
    <row r="21" spans="2:27" ht="19.5" customHeight="1" thickBot="1">
      <c r="B21" s="168" t="s">
        <v>83</v>
      </c>
      <c r="C21" s="169"/>
      <c r="D21" s="169"/>
      <c r="E21" s="169"/>
      <c r="F21" s="169"/>
      <c r="G21" s="169"/>
      <c r="H21" s="177"/>
      <c r="I21" s="63">
        <f>I11+I15+I19</f>
        <v>17.048005536332184</v>
      </c>
      <c r="J21" s="26" t="s">
        <v>27</v>
      </c>
      <c r="K21" s="26"/>
      <c r="L21" s="63">
        <f>L11+L7</f>
        <v>39.18130177514793</v>
      </c>
      <c r="M21" s="27" t="s">
        <v>27</v>
      </c>
      <c r="Q21" s="1"/>
      <c r="S21" s="54"/>
      <c r="T21" s="55"/>
      <c r="U21" s="173"/>
      <c r="W21" s="37">
        <v>354.4</v>
      </c>
      <c r="X21" s="37">
        <v>351.5</v>
      </c>
      <c r="Y21" s="37">
        <v>642</v>
      </c>
      <c r="Z21" s="37">
        <v>150</v>
      </c>
      <c r="AA21" s="5"/>
    </row>
    <row r="22" spans="2:27" ht="19.5" customHeight="1" thickBot="1">
      <c r="B22" s="168" t="s">
        <v>84</v>
      </c>
      <c r="C22" s="169"/>
      <c r="D22" s="169"/>
      <c r="E22" s="169"/>
      <c r="F22" s="169"/>
      <c r="G22" s="169"/>
      <c r="H22" s="170"/>
      <c r="I22" s="48">
        <f>(3.6*I5)/SQRT(0.01*I21)</f>
        <v>2.790073795531542</v>
      </c>
      <c r="J22" s="10" t="s">
        <v>53</v>
      </c>
      <c r="K22" s="10"/>
      <c r="L22" s="48">
        <f>(3.6*L5)/SQRT(0.01*L11)</f>
        <v>5.633738994413211</v>
      </c>
      <c r="M22" s="12" t="s">
        <v>53</v>
      </c>
      <c r="AA22" s="5"/>
    </row>
    <row r="23" spans="2:27" ht="19.5" customHeight="1" thickBo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/>
      <c r="O23" s="144" t="s">
        <v>85</v>
      </c>
      <c r="P23" s="145"/>
      <c r="T23" s="144" t="s">
        <v>86</v>
      </c>
      <c r="U23" s="145"/>
      <c r="Z23" s="5"/>
      <c r="AA23" s="5"/>
    </row>
    <row r="24" spans="2:27" ht="19.5" customHeight="1" thickBot="1">
      <c r="B24" s="64" t="s">
        <v>87</v>
      </c>
      <c r="C24" s="65"/>
      <c r="D24" s="65"/>
      <c r="E24" s="65"/>
      <c r="F24" s="65"/>
      <c r="G24" s="65"/>
      <c r="H24" s="65"/>
      <c r="I24" s="65"/>
      <c r="J24" s="65"/>
      <c r="K24" s="65"/>
      <c r="L24" s="32"/>
      <c r="M24" s="12"/>
      <c r="O24" s="144" t="s">
        <v>88</v>
      </c>
      <c r="P24" s="146"/>
      <c r="Q24" s="146"/>
      <c r="R24" s="146"/>
      <c r="S24" s="146"/>
      <c r="T24" s="146"/>
      <c r="U24" s="145"/>
      <c r="Z24" s="5"/>
      <c r="AA24" s="5"/>
    </row>
    <row r="25" spans="2:27" ht="19.5" customHeight="1">
      <c r="B25" s="66" t="s">
        <v>89</v>
      </c>
      <c r="C25" s="67">
        <v>22</v>
      </c>
      <c r="D25" s="68" t="s">
        <v>90</v>
      </c>
      <c r="E25" s="69" t="s">
        <v>19</v>
      </c>
      <c r="F25" s="67">
        <f>I9</f>
        <v>25</v>
      </c>
      <c r="G25" s="67">
        <f>L9</f>
        <v>25</v>
      </c>
      <c r="H25" s="70" t="s">
        <v>91</v>
      </c>
      <c r="I25" s="71" t="str">
        <f>IF(I14=0.25,T5,)&amp;IF(I14=0.4,T6,)&amp;IF(I14=0.63,T7,)&amp;IF(I14=1,T8,)&amp;IF(I14=1.6,T9,)&amp;IF(I14=2.5,T10,)&amp;IF(I14=4,T11,)&amp;IF(I14=6.3,T12,)&amp;IF(I14=10,T13,)&amp;IF(I14=16,T14,)&amp;IF(I14=25,T15,)&amp;IF(I14=40,T16,)&amp;IF(I14=49,T17,)&amp;IF(I14=78,T18,)&amp;IF(I14=124,T19,)&amp;IF(I14=200,T20,)</f>
        <v>15(4,0)</v>
      </c>
      <c r="J25" s="72" t="s">
        <v>92</v>
      </c>
      <c r="K25" s="73">
        <f>I18</f>
        <v>4</v>
      </c>
      <c r="L25" s="147" t="str">
        <f>IF(L19=1,P44,)&amp;IF(L19=2,P45,)&amp;IF(L19=3,P46,)&amp;IF(L19=4,P47,)&amp;IF(L19=5,P48,)&amp;IF(L19=6,P49,)</f>
        <v>Shuntab väljer</v>
      </c>
      <c r="M25" s="148"/>
      <c r="O25" s="74" t="s">
        <v>93</v>
      </c>
      <c r="P25" s="75" t="s">
        <v>19</v>
      </c>
      <c r="Q25" s="149"/>
      <c r="R25" s="150"/>
      <c r="S25" s="151"/>
      <c r="T25" s="74" t="s">
        <v>93</v>
      </c>
      <c r="U25" s="75" t="s">
        <v>19</v>
      </c>
      <c r="Z25" s="5"/>
      <c r="AA25" s="5"/>
    </row>
    <row r="26" spans="2:27" ht="21.75" customHeight="1" thickBot="1">
      <c r="B26" s="24"/>
      <c r="C26" s="32"/>
      <c r="D26" s="10"/>
      <c r="E26" s="10"/>
      <c r="F26" s="32"/>
      <c r="G26" s="32"/>
      <c r="H26" s="11"/>
      <c r="I26" s="26"/>
      <c r="J26" s="76"/>
      <c r="K26" s="76"/>
      <c r="L26" s="10"/>
      <c r="M26" s="12"/>
      <c r="O26" s="77" t="s">
        <v>58</v>
      </c>
      <c r="P26" s="78" t="s">
        <v>11</v>
      </c>
      <c r="Q26" s="152"/>
      <c r="R26" s="153"/>
      <c r="S26" s="154"/>
      <c r="T26" s="74" t="s">
        <v>58</v>
      </c>
      <c r="U26" s="75" t="s">
        <v>11</v>
      </c>
      <c r="W26" s="5"/>
      <c r="X26" s="5"/>
      <c r="Y26" s="5"/>
      <c r="Z26" s="5"/>
      <c r="AA26" s="5"/>
    </row>
    <row r="27" spans="2:27" ht="19.5" customHeight="1">
      <c r="B27" s="24" t="s">
        <v>94</v>
      </c>
      <c r="C27" s="155" t="s">
        <v>95</v>
      </c>
      <c r="D27" s="156"/>
      <c r="E27" s="156"/>
      <c r="F27" s="156"/>
      <c r="G27" s="156"/>
      <c r="H27" s="156"/>
      <c r="I27" s="156"/>
      <c r="J27" s="156"/>
      <c r="K27" s="156"/>
      <c r="L27" s="157"/>
      <c r="M27" s="12"/>
      <c r="O27" s="79">
        <v>1.6</v>
      </c>
      <c r="P27" s="80">
        <v>15</v>
      </c>
      <c r="Q27" s="131" t="s">
        <v>96</v>
      </c>
      <c r="R27" s="164" t="s">
        <v>97</v>
      </c>
      <c r="S27" s="165" t="s">
        <v>98</v>
      </c>
      <c r="T27" s="79">
        <v>1.7</v>
      </c>
      <c r="U27" s="81">
        <v>15</v>
      </c>
      <c r="W27" s="5"/>
      <c r="X27" s="5"/>
      <c r="Y27" s="5"/>
      <c r="Z27" s="5"/>
      <c r="AA27" s="5"/>
    </row>
    <row r="28" spans="2:27" ht="19.5" customHeight="1">
      <c r="B28" s="24"/>
      <c r="C28" s="158"/>
      <c r="D28" s="159"/>
      <c r="E28" s="159"/>
      <c r="F28" s="159"/>
      <c r="G28" s="159"/>
      <c r="H28" s="159"/>
      <c r="I28" s="159"/>
      <c r="J28" s="159"/>
      <c r="K28" s="159"/>
      <c r="L28" s="160"/>
      <c r="M28" s="12"/>
      <c r="O28" s="82">
        <v>2.5</v>
      </c>
      <c r="P28" s="83">
        <v>20</v>
      </c>
      <c r="Q28" s="132"/>
      <c r="R28" s="164"/>
      <c r="S28" s="166"/>
      <c r="T28" s="82">
        <v>3.3</v>
      </c>
      <c r="U28" s="84">
        <v>20</v>
      </c>
      <c r="W28" s="5"/>
      <c r="X28" s="5"/>
      <c r="Y28" s="5"/>
      <c r="Z28" s="5"/>
      <c r="AA28" s="5"/>
    </row>
    <row r="29" spans="2:27" ht="19.5" customHeight="1" thickBot="1">
      <c r="B29" s="24"/>
      <c r="C29" s="161"/>
      <c r="D29" s="162"/>
      <c r="E29" s="162"/>
      <c r="F29" s="162"/>
      <c r="G29" s="162"/>
      <c r="H29" s="162"/>
      <c r="I29" s="162"/>
      <c r="J29" s="162"/>
      <c r="K29" s="162"/>
      <c r="L29" s="163"/>
      <c r="M29" s="12"/>
      <c r="O29" s="82">
        <v>4</v>
      </c>
      <c r="P29" s="83">
        <v>25</v>
      </c>
      <c r="Q29" s="132"/>
      <c r="R29" s="164"/>
      <c r="S29" s="167"/>
      <c r="T29" s="85">
        <v>5.5</v>
      </c>
      <c r="U29" s="86">
        <v>25</v>
      </c>
      <c r="W29" s="5"/>
      <c r="X29" s="5"/>
      <c r="Y29" s="5"/>
      <c r="Z29" s="5"/>
      <c r="AA29" s="5"/>
    </row>
    <row r="30" spans="2:27" ht="19.5" customHeight="1">
      <c r="B30" s="24"/>
      <c r="C30" s="32"/>
      <c r="D30" s="10"/>
      <c r="E30" s="10"/>
      <c r="F30" s="32"/>
      <c r="G30" s="32"/>
      <c r="H30" s="11"/>
      <c r="I30" s="26"/>
      <c r="J30" s="76"/>
      <c r="K30" s="76"/>
      <c r="L30" s="10"/>
      <c r="M30" s="12"/>
      <c r="O30" s="82">
        <v>6.3</v>
      </c>
      <c r="P30" s="83">
        <v>32</v>
      </c>
      <c r="Q30" s="132"/>
      <c r="R30" s="164"/>
      <c r="S30" s="131" t="s">
        <v>99</v>
      </c>
      <c r="T30" s="87">
        <v>8.5</v>
      </c>
      <c r="U30" s="88">
        <v>32</v>
      </c>
      <c r="W30" s="5"/>
      <c r="X30" s="5"/>
      <c r="Y30" s="5"/>
      <c r="Z30" s="5"/>
      <c r="AA30" s="5"/>
    </row>
    <row r="31" spans="2:27" ht="19.5" customHeight="1" thickBot="1">
      <c r="B31" s="89"/>
      <c r="C31" s="90"/>
      <c r="D31" s="19" t="s">
        <v>89</v>
      </c>
      <c r="E31" s="19"/>
      <c r="F31" s="10"/>
      <c r="G31" s="46"/>
      <c r="H31" s="46"/>
      <c r="I31" s="91"/>
      <c r="J31" s="92"/>
      <c r="K31" s="90" t="s">
        <v>68</v>
      </c>
      <c r="L31" s="19"/>
      <c r="M31" s="12"/>
      <c r="O31" s="85">
        <v>10</v>
      </c>
      <c r="P31" s="93">
        <v>40</v>
      </c>
      <c r="Q31" s="133"/>
      <c r="R31" s="164"/>
      <c r="S31" s="132"/>
      <c r="T31" s="94">
        <v>12.8</v>
      </c>
      <c r="U31" s="83">
        <v>40</v>
      </c>
      <c r="W31" s="5"/>
      <c r="X31" s="5"/>
      <c r="Y31" s="5"/>
      <c r="Z31" s="5"/>
      <c r="AA31" s="5"/>
    </row>
    <row r="32" spans="2:21" ht="26.25" customHeight="1">
      <c r="B32" s="89"/>
      <c r="C32" s="11"/>
      <c r="D32" s="91"/>
      <c r="E32" s="10"/>
      <c r="F32" s="10"/>
      <c r="G32" s="46"/>
      <c r="H32" s="46"/>
      <c r="I32" s="11"/>
      <c r="J32" s="10"/>
      <c r="K32" s="10"/>
      <c r="L32" s="32"/>
      <c r="M32" s="12"/>
      <c r="O32" s="79">
        <v>12.5</v>
      </c>
      <c r="P32" s="80">
        <v>32</v>
      </c>
      <c r="Q32" s="131" t="s">
        <v>100</v>
      </c>
      <c r="R32" s="164"/>
      <c r="S32" s="132"/>
      <c r="T32" s="82"/>
      <c r="U32" s="83"/>
    </row>
    <row r="33" spans="2:21" ht="23.2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O33" s="82">
        <v>16</v>
      </c>
      <c r="P33" s="83">
        <v>40</v>
      </c>
      <c r="Q33" s="132"/>
      <c r="R33" s="164"/>
      <c r="S33" s="132"/>
      <c r="T33" s="82"/>
      <c r="U33" s="83"/>
    </row>
    <row r="34" spans="2:21" ht="24" customHeight="1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O34" s="85">
        <v>20</v>
      </c>
      <c r="P34" s="93">
        <v>50</v>
      </c>
      <c r="Q34" s="133"/>
      <c r="R34" s="164"/>
      <c r="S34" s="132"/>
      <c r="T34" s="94">
        <v>24.4</v>
      </c>
      <c r="U34" s="83">
        <v>50</v>
      </c>
    </row>
    <row r="35" spans="2:21" ht="19.5" customHeight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O35" s="79">
        <v>32</v>
      </c>
      <c r="P35" s="80">
        <v>50</v>
      </c>
      <c r="Q35" s="131" t="s">
        <v>101</v>
      </c>
      <c r="R35" s="164"/>
      <c r="S35" s="132"/>
      <c r="T35" s="82"/>
      <c r="U35" s="83"/>
    </row>
    <row r="36" spans="2:21" ht="19.5" customHeigh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O36" s="82">
        <v>50</v>
      </c>
      <c r="P36" s="83">
        <v>65</v>
      </c>
      <c r="Q36" s="132"/>
      <c r="R36" s="164"/>
      <c r="S36" s="132"/>
      <c r="T36" s="94">
        <v>36</v>
      </c>
      <c r="U36" s="83">
        <v>65</v>
      </c>
    </row>
    <row r="37" spans="2:21" ht="19.5" customHeight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O37" s="82">
        <v>80</v>
      </c>
      <c r="P37" s="83">
        <v>80</v>
      </c>
      <c r="Q37" s="132"/>
      <c r="R37" s="164"/>
      <c r="S37" s="132"/>
      <c r="T37" s="94">
        <v>55</v>
      </c>
      <c r="U37" s="83">
        <v>80</v>
      </c>
    </row>
    <row r="38" spans="2:21" ht="19.5" customHeight="1">
      <c r="B38" s="9"/>
      <c r="C38" s="91"/>
      <c r="D38" s="10"/>
      <c r="E38" s="10"/>
      <c r="F38" s="10"/>
      <c r="G38" s="10"/>
      <c r="H38" s="10"/>
      <c r="I38" s="10"/>
      <c r="J38" s="10"/>
      <c r="K38" s="10"/>
      <c r="L38" s="10"/>
      <c r="M38" s="12"/>
      <c r="O38" s="82">
        <v>125</v>
      </c>
      <c r="P38" s="83">
        <v>100</v>
      </c>
      <c r="Q38" s="132"/>
      <c r="R38" s="164"/>
      <c r="S38" s="132"/>
      <c r="T38" s="94">
        <v>110</v>
      </c>
      <c r="U38" s="83">
        <v>100</v>
      </c>
    </row>
    <row r="39" spans="2:21" ht="19.5" customHeight="1" thickBot="1">
      <c r="B39" s="95"/>
      <c r="C39" s="96"/>
      <c r="D39" s="97"/>
      <c r="E39" s="97"/>
      <c r="F39" s="97"/>
      <c r="G39" s="97"/>
      <c r="H39" s="97"/>
      <c r="I39" s="97"/>
      <c r="J39" s="97"/>
      <c r="K39" s="97"/>
      <c r="L39" s="98" t="s">
        <v>102</v>
      </c>
      <c r="M39" s="99"/>
      <c r="O39" s="85">
        <v>160</v>
      </c>
      <c r="P39" s="93">
        <v>125</v>
      </c>
      <c r="Q39" s="133"/>
      <c r="R39" s="164"/>
      <c r="S39" s="133"/>
      <c r="T39" s="100"/>
      <c r="U39" s="101"/>
    </row>
    <row r="40" spans="9:21" ht="11.25" customHeight="1" thickBot="1">
      <c r="I40" s="102"/>
      <c r="J40" s="102"/>
      <c r="K40" s="102"/>
      <c r="L40" s="102"/>
      <c r="Q40" s="1"/>
      <c r="R40" s="1"/>
      <c r="S40" s="1"/>
      <c r="T40" s="1"/>
      <c r="U40" s="1"/>
    </row>
    <row r="41" spans="3:21" ht="19.5" customHeight="1" thickBot="1">
      <c r="C41" s="103" t="s">
        <v>103</v>
      </c>
      <c r="O41" s="134" t="s">
        <v>104</v>
      </c>
      <c r="P41" s="135"/>
      <c r="Q41" s="135"/>
      <c r="R41" s="135"/>
      <c r="S41" s="135"/>
      <c r="T41" s="136"/>
      <c r="U41" s="1"/>
    </row>
    <row r="42" spans="15:21" ht="19.5" customHeight="1">
      <c r="O42" s="104" t="s">
        <v>105</v>
      </c>
      <c r="P42" s="137"/>
      <c r="Q42" s="137"/>
      <c r="R42" s="137"/>
      <c r="S42" s="137"/>
      <c r="T42" s="138"/>
      <c r="U42" s="1"/>
    </row>
    <row r="43" spans="3:21" ht="19.5" customHeight="1" thickBot="1">
      <c r="C43" s="105" t="s">
        <v>106</v>
      </c>
      <c r="D43" s="106"/>
      <c r="E43" s="106"/>
      <c r="F43" s="106"/>
      <c r="G43" s="106"/>
      <c r="H43" s="107"/>
      <c r="I43" s="105" t="s">
        <v>106</v>
      </c>
      <c r="J43" s="106"/>
      <c r="K43" s="106"/>
      <c r="L43" s="107"/>
      <c r="O43" s="108" t="s">
        <v>107</v>
      </c>
      <c r="P43" s="139"/>
      <c r="Q43" s="139"/>
      <c r="R43" s="139"/>
      <c r="S43" s="139"/>
      <c r="T43" s="140"/>
      <c r="U43" s="1"/>
    </row>
    <row r="44" spans="3:21" ht="19.5" customHeight="1">
      <c r="C44" s="109" t="s">
        <v>108</v>
      </c>
      <c r="D44" s="91"/>
      <c r="E44" s="91"/>
      <c r="F44" s="91"/>
      <c r="G44" s="91"/>
      <c r="H44" s="110"/>
      <c r="I44" s="109" t="s">
        <v>109</v>
      </c>
      <c r="J44" s="91"/>
      <c r="K44" s="91"/>
      <c r="L44" s="110"/>
      <c r="O44" s="104">
        <v>1</v>
      </c>
      <c r="P44" s="141" t="s">
        <v>110</v>
      </c>
      <c r="Q44" s="142"/>
      <c r="R44" s="142"/>
      <c r="S44" s="142"/>
      <c r="T44" s="143"/>
      <c r="U44" s="1"/>
    </row>
    <row r="45" spans="3:21" ht="19.5" customHeight="1">
      <c r="C45" s="109" t="s">
        <v>111</v>
      </c>
      <c r="D45" s="91"/>
      <c r="E45" s="91"/>
      <c r="F45" s="91"/>
      <c r="G45" s="91"/>
      <c r="H45" s="110"/>
      <c r="I45" s="109" t="s">
        <v>112</v>
      </c>
      <c r="J45" s="91"/>
      <c r="K45" s="91"/>
      <c r="L45" s="110"/>
      <c r="O45" s="111">
        <v>2</v>
      </c>
      <c r="P45" s="125" t="s">
        <v>113</v>
      </c>
      <c r="Q45" s="126"/>
      <c r="R45" s="126"/>
      <c r="S45" s="126"/>
      <c r="T45" s="127"/>
      <c r="U45" s="1"/>
    </row>
    <row r="46" spans="3:21" ht="19.5" customHeight="1">
      <c r="C46" s="112" t="s">
        <v>114</v>
      </c>
      <c r="D46" s="91"/>
      <c r="E46" s="91"/>
      <c r="F46" s="91"/>
      <c r="G46" s="91"/>
      <c r="H46" s="110"/>
      <c r="I46" s="112" t="s">
        <v>115</v>
      </c>
      <c r="J46" s="91"/>
      <c r="K46" s="91"/>
      <c r="L46" s="110"/>
      <c r="O46" s="111">
        <v>3</v>
      </c>
      <c r="P46" s="125" t="s">
        <v>116</v>
      </c>
      <c r="Q46" s="126"/>
      <c r="R46" s="126"/>
      <c r="S46" s="126"/>
      <c r="T46" s="127"/>
      <c r="U46" s="1"/>
    </row>
    <row r="47" spans="3:26" ht="19.5" customHeight="1">
      <c r="C47" s="113" t="s">
        <v>117</v>
      </c>
      <c r="D47" s="91"/>
      <c r="E47" s="91"/>
      <c r="F47" s="91"/>
      <c r="G47" s="91"/>
      <c r="H47" s="110"/>
      <c r="I47" s="113" t="s">
        <v>118</v>
      </c>
      <c r="J47" s="91"/>
      <c r="K47" s="91"/>
      <c r="L47" s="110"/>
      <c r="O47" s="111">
        <v>4</v>
      </c>
      <c r="P47" s="125" t="s">
        <v>119</v>
      </c>
      <c r="Q47" s="126"/>
      <c r="R47" s="126"/>
      <c r="S47" s="126"/>
      <c r="T47" s="127"/>
      <c r="U47" s="1"/>
      <c r="X47" s="1"/>
      <c r="Y47" s="1"/>
      <c r="Z47" s="1"/>
    </row>
    <row r="48" spans="3:26" ht="19.5" customHeight="1">
      <c r="C48" s="114" t="s">
        <v>120</v>
      </c>
      <c r="D48" s="91"/>
      <c r="E48" s="91"/>
      <c r="F48" s="91"/>
      <c r="G48" s="91"/>
      <c r="H48" s="110"/>
      <c r="I48" s="114" t="s">
        <v>121</v>
      </c>
      <c r="J48" s="91"/>
      <c r="K48" s="91"/>
      <c r="L48" s="110"/>
      <c r="O48" s="111">
        <v>5</v>
      </c>
      <c r="P48" s="125" t="s">
        <v>122</v>
      </c>
      <c r="Q48" s="126"/>
      <c r="R48" s="126"/>
      <c r="S48" s="126"/>
      <c r="T48" s="127"/>
      <c r="U48" s="1"/>
      <c r="X48" s="1"/>
      <c r="Y48" s="1"/>
      <c r="Z48" s="1"/>
    </row>
    <row r="49" spans="3:26" ht="19.5" customHeight="1" thickBot="1">
      <c r="C49" s="115" t="s">
        <v>123</v>
      </c>
      <c r="D49" s="116"/>
      <c r="E49" s="116"/>
      <c r="F49" s="116"/>
      <c r="G49" s="116"/>
      <c r="H49" s="117"/>
      <c r="I49" s="115" t="s">
        <v>124</v>
      </c>
      <c r="J49" s="116"/>
      <c r="K49" s="116"/>
      <c r="L49" s="117"/>
      <c r="O49" s="108">
        <v>6</v>
      </c>
      <c r="P49" s="128" t="s">
        <v>125</v>
      </c>
      <c r="Q49" s="129"/>
      <c r="R49" s="129"/>
      <c r="S49" s="129"/>
      <c r="T49" s="130"/>
      <c r="U49" s="1"/>
      <c r="X49" s="1"/>
      <c r="Y49" s="1"/>
      <c r="Z49" s="1"/>
    </row>
    <row r="50" spans="15:26" ht="19.5" customHeight="1">
      <c r="O50" s="118" t="s">
        <v>126</v>
      </c>
      <c r="P50" s="119"/>
      <c r="Q50" s="119"/>
      <c r="R50" s="120"/>
      <c r="S50" s="119"/>
      <c r="T50" s="121"/>
      <c r="U50" s="1"/>
      <c r="X50" s="1"/>
      <c r="Y50" s="1"/>
      <c r="Z50" s="1"/>
    </row>
    <row r="51" spans="15:26" ht="19.5" customHeight="1">
      <c r="O51" s="118" t="s">
        <v>127</v>
      </c>
      <c r="P51" s="119"/>
      <c r="Q51" s="119"/>
      <c r="R51" s="119"/>
      <c r="S51" s="119"/>
      <c r="T51" s="121"/>
      <c r="U51" s="1"/>
      <c r="X51" s="1"/>
      <c r="Y51" s="1"/>
      <c r="Z51" s="1"/>
    </row>
    <row r="52" spans="15:26" ht="19.5" customHeight="1" thickBot="1">
      <c r="O52" s="122" t="s">
        <v>128</v>
      </c>
      <c r="P52" s="123"/>
      <c r="Q52" s="123"/>
      <c r="R52" s="123"/>
      <c r="S52" s="123"/>
      <c r="T52" s="124"/>
      <c r="U52" s="1"/>
      <c r="X52" s="1"/>
      <c r="Y52" s="1"/>
      <c r="Z52" s="1"/>
    </row>
    <row r="53" spans="21:26" ht="19.5" customHeight="1">
      <c r="U53" s="1"/>
      <c r="X53" s="1"/>
      <c r="Y53" s="1"/>
      <c r="Z53" s="1"/>
    </row>
    <row r="54" spans="17:26" ht="19.5" customHeight="1">
      <c r="Q54" s="1"/>
      <c r="R54" s="1"/>
      <c r="S54" s="1"/>
      <c r="T54" s="1"/>
      <c r="U54" s="1"/>
      <c r="X54" s="1"/>
      <c r="Y54" s="1"/>
      <c r="Z54" s="1"/>
    </row>
    <row r="55" spans="15:26" ht="19.5" customHeight="1">
      <c r="O55" s="4"/>
      <c r="P55" s="4"/>
      <c r="R55" s="1"/>
      <c r="S55" s="1"/>
      <c r="T55" s="1"/>
      <c r="U55" s="1"/>
      <c r="X55" s="1"/>
      <c r="Y55" s="1"/>
      <c r="Z55" s="1"/>
    </row>
    <row r="56" spans="15:26" ht="19.5" customHeight="1">
      <c r="O56" s="4"/>
      <c r="P56" s="4"/>
      <c r="R56" s="1"/>
      <c r="S56" s="1"/>
      <c r="T56" s="1"/>
      <c r="U56" s="1"/>
      <c r="X56" s="1"/>
      <c r="Y56" s="1"/>
      <c r="Z56" s="1"/>
    </row>
    <row r="57" spans="24:26" ht="19.5" customHeight="1">
      <c r="X57" s="1"/>
      <c r="Y57" s="1"/>
      <c r="Z57" s="1"/>
    </row>
    <row r="58" spans="17:26" ht="19.5" customHeight="1">
      <c r="Q58" s="1"/>
      <c r="R58" s="1"/>
      <c r="S58" s="1"/>
      <c r="T58" s="1"/>
      <c r="X58" s="1"/>
      <c r="Y58" s="1"/>
      <c r="Z58" s="1"/>
    </row>
    <row r="59" spans="17:26" ht="19.5" customHeight="1">
      <c r="Q59" s="1"/>
      <c r="R59" s="1"/>
      <c r="S59" s="1"/>
      <c r="T59" s="1"/>
      <c r="X59" s="1"/>
      <c r="Y59" s="1"/>
      <c r="Z59" s="1"/>
    </row>
    <row r="60" spans="17:26" ht="19.5" customHeight="1">
      <c r="Q60" s="1"/>
      <c r="R60" s="1"/>
      <c r="S60" s="1"/>
      <c r="T60" s="1"/>
      <c r="X60" s="1"/>
      <c r="Y60" s="1"/>
      <c r="Z60" s="1"/>
    </row>
    <row r="61" spans="17:26" ht="19.5" customHeight="1">
      <c r="Q61" s="1"/>
      <c r="R61" s="1"/>
      <c r="S61" s="1"/>
      <c r="T61" s="1"/>
      <c r="X61" s="1"/>
      <c r="Y61" s="1"/>
      <c r="Z61" s="1"/>
    </row>
    <row r="62" spans="17:26" ht="19.5" customHeight="1">
      <c r="Q62" s="1"/>
      <c r="R62" s="1"/>
      <c r="S62" s="1"/>
      <c r="T62" s="1"/>
      <c r="X62" s="1"/>
      <c r="Y62" s="1"/>
      <c r="Z62" s="1"/>
    </row>
    <row r="63" spans="17:26" ht="19.5" customHeight="1">
      <c r="Q63" s="1"/>
      <c r="R63" s="1"/>
      <c r="S63" s="1"/>
      <c r="T63" s="1"/>
      <c r="X63" s="1"/>
      <c r="Y63" s="1"/>
      <c r="Z63" s="1"/>
    </row>
    <row r="64" spans="17:26" ht="19.5" customHeight="1">
      <c r="Q64" s="1"/>
      <c r="R64" s="1"/>
      <c r="S64" s="1"/>
      <c r="T64" s="1"/>
      <c r="X64" s="1"/>
      <c r="Y64" s="1"/>
      <c r="Z64" s="1"/>
    </row>
    <row r="65" spans="17:26" ht="19.5" customHeight="1">
      <c r="Q65" s="1"/>
      <c r="R65" s="1"/>
      <c r="S65" s="1"/>
      <c r="T65" s="1"/>
      <c r="X65" s="1"/>
      <c r="Y65" s="1"/>
      <c r="Z65" s="1"/>
    </row>
    <row r="66" spans="17:26" ht="19.5" customHeight="1">
      <c r="Q66" s="1"/>
      <c r="R66" s="1"/>
      <c r="S66" s="1"/>
      <c r="T66" s="1"/>
      <c r="X66" s="1"/>
      <c r="Y66" s="1"/>
      <c r="Z66" s="1"/>
    </row>
    <row r="67" spans="17:26" ht="19.5" customHeight="1">
      <c r="Q67" s="1"/>
      <c r="R67" s="1"/>
      <c r="S67" s="1"/>
      <c r="T67" s="1"/>
      <c r="X67" s="1"/>
      <c r="Y67" s="1"/>
      <c r="Z67" s="1"/>
    </row>
    <row r="68" spans="17:26" ht="19.5" customHeight="1">
      <c r="Q68" s="1"/>
      <c r="R68" s="1"/>
      <c r="S68" s="1"/>
      <c r="T68" s="1"/>
      <c r="X68" s="1"/>
      <c r="Y68" s="1"/>
      <c r="Z68" s="1"/>
    </row>
    <row r="69" spans="17:26" ht="19.5" customHeight="1">
      <c r="Q69" s="1"/>
      <c r="R69" s="1"/>
      <c r="S69" s="1"/>
      <c r="T69" s="1"/>
      <c r="X69" s="1"/>
      <c r="Y69" s="1"/>
      <c r="Z69" s="1"/>
    </row>
    <row r="70" spans="17:26" ht="19.5" customHeight="1">
      <c r="Q70" s="1"/>
      <c r="R70" s="1"/>
      <c r="S70" s="1"/>
      <c r="T70" s="1"/>
      <c r="X70" s="1"/>
      <c r="Y70" s="1"/>
      <c r="Z70" s="1"/>
    </row>
    <row r="71" spans="24:26" ht="19.5" customHeight="1">
      <c r="X71" s="1"/>
      <c r="Y71" s="1"/>
      <c r="Z71" s="1"/>
    </row>
    <row r="72" spans="24:26" ht="19.5" customHeight="1">
      <c r="X72" s="1"/>
      <c r="Y72" s="1"/>
      <c r="Z72" s="1"/>
    </row>
    <row r="73" spans="24:26" ht="19.5" customHeight="1">
      <c r="X73" s="1"/>
      <c r="Y73" s="1"/>
      <c r="Z73" s="1"/>
    </row>
    <row r="74" spans="24:26" ht="19.5" customHeight="1">
      <c r="X74" s="1"/>
      <c r="Y74" s="1"/>
      <c r="Z74" s="1"/>
    </row>
    <row r="75" spans="24:26" ht="19.5" customHeight="1">
      <c r="X75" s="1"/>
      <c r="Y75" s="1"/>
      <c r="Z75" s="1"/>
    </row>
    <row r="76" spans="24:26" ht="19.5" customHeight="1">
      <c r="X76" s="1"/>
      <c r="Y76" s="1"/>
      <c r="Z76" s="1"/>
    </row>
    <row r="77" spans="24:26" ht="19.5" customHeight="1">
      <c r="X77" s="1"/>
      <c r="Y77" s="1"/>
      <c r="Z77" s="1"/>
    </row>
    <row r="78" spans="24:26" ht="19.5" customHeight="1">
      <c r="X78" s="1"/>
      <c r="Y78" s="1"/>
      <c r="Z78" s="1"/>
    </row>
    <row r="79" spans="24:26" ht="19.5" customHeight="1">
      <c r="X79" s="1"/>
      <c r="Y79" s="1"/>
      <c r="Z79" s="1"/>
    </row>
    <row r="80" spans="24:26" ht="19.5" customHeight="1">
      <c r="X80" s="1"/>
      <c r="Y80" s="1"/>
      <c r="Z80" s="1"/>
    </row>
    <row r="81" spans="24:26" ht="19.5" customHeight="1">
      <c r="X81" s="1"/>
      <c r="Y81" s="1"/>
      <c r="Z81" s="1"/>
    </row>
    <row r="82" spans="24:26" ht="19.5" customHeight="1">
      <c r="X82" s="1"/>
      <c r="Y82" s="1"/>
      <c r="Z82" s="1"/>
    </row>
    <row r="83" spans="24:26" ht="19.5" customHeight="1">
      <c r="X83" s="1"/>
      <c r="Y83" s="1"/>
      <c r="Z83" s="1"/>
    </row>
    <row r="84" spans="24:26" ht="19.5" customHeight="1">
      <c r="X84" s="1"/>
      <c r="Y84" s="1"/>
      <c r="Z84" s="1"/>
    </row>
    <row r="85" spans="24:26" ht="19.5" customHeight="1">
      <c r="X85" s="1"/>
      <c r="Y85" s="1"/>
      <c r="Z85" s="1"/>
    </row>
    <row r="86" spans="24:26" ht="19.5" customHeight="1">
      <c r="X86" s="1"/>
      <c r="Y86" s="1"/>
      <c r="Z86" s="1"/>
    </row>
    <row r="87" spans="24:26" ht="19.5" customHeight="1">
      <c r="X87" s="1"/>
      <c r="Y87" s="1"/>
      <c r="Z87" s="1"/>
    </row>
    <row r="88" spans="24:26" ht="19.5" customHeight="1">
      <c r="X88" s="1"/>
      <c r="Y88" s="1"/>
      <c r="Z88" s="1"/>
    </row>
    <row r="89" spans="24:26" ht="19.5" customHeight="1">
      <c r="X89" s="1"/>
      <c r="Y89" s="1"/>
      <c r="Z89" s="1"/>
    </row>
    <row r="90" spans="24:26" ht="19.5" customHeight="1">
      <c r="X90" s="1"/>
      <c r="Y90" s="1"/>
      <c r="Z90" s="1"/>
    </row>
    <row r="91" spans="24:26" ht="19.5" customHeight="1">
      <c r="X91" s="1"/>
      <c r="Y91" s="1"/>
      <c r="Z91" s="1"/>
    </row>
    <row r="92" spans="24:26" ht="19.5" customHeight="1">
      <c r="X92" s="1"/>
      <c r="Y92" s="1"/>
      <c r="Z92" s="1"/>
    </row>
    <row r="93" spans="24:26" ht="19.5" customHeight="1">
      <c r="X93" s="1"/>
      <c r="Y93" s="1"/>
      <c r="Z93" s="1"/>
    </row>
    <row r="94" spans="24:26" ht="19.5" customHeight="1">
      <c r="X94" s="1"/>
      <c r="Y94" s="1"/>
      <c r="Z94" s="1"/>
    </row>
    <row r="95" spans="24:26" ht="19.5" customHeight="1">
      <c r="X95" s="1"/>
      <c r="Y95" s="1"/>
      <c r="Z95" s="1"/>
    </row>
    <row r="96" spans="24:26" ht="19.5" customHeight="1">
      <c r="X96" s="1"/>
      <c r="Y96" s="1"/>
      <c r="Z96" s="1"/>
    </row>
    <row r="97" spans="24:26" ht="19.5" customHeight="1">
      <c r="X97" s="1"/>
      <c r="Y97" s="1"/>
      <c r="Z97" s="1"/>
    </row>
    <row r="98" spans="24:26" ht="19.5" customHeight="1">
      <c r="X98" s="1"/>
      <c r="Y98" s="1"/>
      <c r="Z98" s="1"/>
    </row>
    <row r="99" spans="24:26" ht="19.5" customHeight="1">
      <c r="X99" s="1"/>
      <c r="Y99" s="1"/>
      <c r="Z99" s="1"/>
    </row>
  </sheetData>
  <sheetProtection password="CA49" sheet="1" objects="1" scenarios="1"/>
  <mergeCells count="42">
    <mergeCell ref="B1:M1"/>
    <mergeCell ref="O2:P2"/>
    <mergeCell ref="S2:T2"/>
    <mergeCell ref="F3:H3"/>
    <mergeCell ref="I3:L3"/>
    <mergeCell ref="B4:H4"/>
    <mergeCell ref="B5:H5"/>
    <mergeCell ref="Q5:Q15"/>
    <mergeCell ref="U5:U16"/>
    <mergeCell ref="B7:H7"/>
    <mergeCell ref="B9:H9"/>
    <mergeCell ref="B11:H11"/>
    <mergeCell ref="B13:H13"/>
    <mergeCell ref="B14:H14"/>
    <mergeCell ref="B15:H15"/>
    <mergeCell ref="Q16:Q19"/>
    <mergeCell ref="B17:H17"/>
    <mergeCell ref="U17:U21"/>
    <mergeCell ref="B18:H18"/>
    <mergeCell ref="B19:H19"/>
    <mergeCell ref="B21:H21"/>
    <mergeCell ref="B22:H22"/>
    <mergeCell ref="O23:P23"/>
    <mergeCell ref="T23:U23"/>
    <mergeCell ref="O24:U24"/>
    <mergeCell ref="L25:M25"/>
    <mergeCell ref="Q25:S26"/>
    <mergeCell ref="C27:L29"/>
    <mergeCell ref="Q27:Q31"/>
    <mergeCell ref="R27:R39"/>
    <mergeCell ref="S27:S29"/>
    <mergeCell ref="S30:S39"/>
    <mergeCell ref="P46:T46"/>
    <mergeCell ref="P47:T47"/>
    <mergeCell ref="P48:T48"/>
    <mergeCell ref="P49:T49"/>
    <mergeCell ref="Q32:Q34"/>
    <mergeCell ref="Q35:Q39"/>
    <mergeCell ref="O41:T41"/>
    <mergeCell ref="P42:T43"/>
    <mergeCell ref="P44:T44"/>
    <mergeCell ref="P45:T45"/>
  </mergeCells>
  <hyperlinks>
    <hyperlink ref="C48" r:id="rId1" display="bebben@shuntab.se"/>
    <hyperlink ref="I48" r:id="rId2" display="ola@shuntab.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Shuntab Stockholm AB</dc:creator>
  <cp:keywords/>
  <dc:description/>
  <cp:lastModifiedBy>Shuntab Stockholm AB</cp:lastModifiedBy>
  <cp:lastPrinted>2011-10-11T09:42:03Z</cp:lastPrinted>
  <dcterms:created xsi:type="dcterms:W3CDTF">2011-10-11T09:40:26Z</dcterms:created>
  <dcterms:modified xsi:type="dcterms:W3CDTF">2011-10-11T09:52:56Z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