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4555" windowHeight="1201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'Blad1'!$B$1:$L$47</definedName>
  </definedNames>
  <calcPr fullCalcOnLoad="1"/>
</workbook>
</file>

<file path=xl/comments1.xml><?xml version="1.0" encoding="utf-8"?>
<comments xmlns="http://schemas.openxmlformats.org/spreadsheetml/2006/main">
  <authors>
    <author>Ola Stenholm</author>
    <author>Shuntab Stockholm AB</author>
  </authors>
  <commentList>
    <comment ref="R2" authorId="0">
      <text>
        <r>
          <rPr>
            <b/>
            <sz val="10"/>
            <rFont val="Tahoma"/>
            <family val="2"/>
          </rPr>
          <t>Önskas annat fabrikat på styrventil med andra kvs värden. Skriv in dess ventils kvs i "vald styrventil Kvs-värde"</t>
        </r>
      </text>
    </comment>
    <comment ref="I5" authorId="0">
      <text>
        <r>
          <rPr>
            <b/>
            <sz val="8"/>
            <rFont val="Tahoma"/>
            <family val="2"/>
          </rPr>
          <t>Här lägger vi in primärflödet i liter per sekund ( använd sekundärflödet om det inte finns tillgängligt)</t>
        </r>
      </text>
    </comment>
    <comment ref="K5" authorId="0">
      <text>
        <r>
          <rPr>
            <b/>
            <sz val="8"/>
            <rFont val="Tahoma"/>
            <family val="2"/>
          </rPr>
          <t>Här matar vi in vätske flödet från batterikörning eller sekundärberäkning</t>
        </r>
      </text>
    </comment>
    <comment ref="I7" authorId="0">
      <text>
        <r>
          <rPr>
            <b/>
            <sz val="8"/>
            <rFont val="Tahoma"/>
            <family val="2"/>
          </rPr>
          <t>Denna typ av shuntgrupp behöver ingen huvudpump. Skriv in tryckfallet i rördragning fram till shuntgrupp</t>
        </r>
      </text>
    </comment>
    <comment ref="K7" authorId="0">
      <text>
        <r>
          <rPr>
            <b/>
            <sz val="8"/>
            <rFont val="Tahoma"/>
            <family val="2"/>
          </rPr>
          <t>Här matar vi in vätsketryckfallet sekundärt.</t>
        </r>
      </text>
    </comment>
    <comment ref="I9" authorId="0">
      <text>
        <r>
          <rPr>
            <b/>
            <sz val="10"/>
            <color indexed="10"/>
            <rFont val="Tahoma"/>
            <family val="2"/>
          </rPr>
          <t>HÄR LÄGGER VI IN DIMENSIONEN PÅ SHUNTEN SOM VI HÄMTAR FRÅN LISTA 1</t>
        </r>
      </text>
    </comment>
    <comment ref="K9" authorId="0">
      <text>
        <r>
          <rPr>
            <b/>
            <sz val="10"/>
            <color indexed="10"/>
            <rFont val="Tahoma"/>
            <family val="2"/>
          </rPr>
          <t xml:space="preserve">HÄR LÄGGER VI IN DEN SEKUNDÄRA DIMENSIONEN PÅ SHUNTEN SOM VI HÄMTAR FRÅN LISTA 1
(kan vara olika om det skiljer på flödena) </t>
        </r>
      </text>
    </comment>
    <comment ref="I11" authorId="0">
      <text>
        <r>
          <rPr>
            <b/>
            <sz val="8"/>
            <rFont val="Tahoma"/>
            <family val="2"/>
          </rPr>
          <t>Beräknat tryckfall internt i shuntgruppens primärstida inkl. injusteringsventil</t>
        </r>
      </text>
    </comment>
    <comment ref="K11" authorId="0">
      <text>
        <r>
          <rPr>
            <b/>
            <sz val="8"/>
            <rFont val="Tahoma"/>
            <family val="2"/>
          </rPr>
          <t>Beräknat tryckfall internt i shuntgruppens sekundärsida inkl. injusteringsventil och backventil.</t>
        </r>
      </text>
    </comment>
    <comment ref="K13" authorId="0">
      <text>
        <r>
          <rPr>
            <b/>
            <sz val="8"/>
            <rFont val="Tahoma"/>
            <family val="2"/>
          </rPr>
          <t>Här räknar programmet fram ett beräknat kv-värde på styrventilen</t>
        </r>
      </text>
    </comment>
    <comment ref="K14" authorId="0">
      <text>
        <r>
          <rPr>
            <b/>
            <sz val="10"/>
            <color indexed="12"/>
            <rFont val="Tahoma"/>
            <family val="2"/>
          </rPr>
          <t>SE LISTA 2 VILKEN STYRVENTIL SOM PASSAR, SKRIV IN KVS VÄRDET (det inom parantes)</t>
        </r>
      </text>
    </comment>
    <comment ref="K15" authorId="0">
      <text>
        <r>
          <rPr>
            <b/>
            <sz val="8"/>
            <rFont val="Tahoma"/>
            <family val="2"/>
          </rPr>
          <t>Här räknar programmat fram tryckfallet över styrventilen som du valt.</t>
        </r>
      </text>
    </comment>
    <comment ref="P16" authorId="0">
      <text>
        <r>
          <rPr>
            <b/>
            <sz val="10"/>
            <color indexed="10"/>
            <rFont val="Tahoma"/>
            <family val="2"/>
          </rPr>
          <t>Offereras. Kontakta shuntab
0480-491750</t>
        </r>
      </text>
    </comment>
    <comment ref="I17" authorId="0">
      <text>
        <r>
          <rPr>
            <b/>
            <sz val="8"/>
            <rFont val="Tahoma"/>
            <family val="2"/>
          </rPr>
          <t>Totalt tryckfall i shuntgruppen primärsida</t>
        </r>
      </text>
    </comment>
    <comment ref="K17" authorId="0">
      <text>
        <r>
          <rPr>
            <b/>
            <sz val="8"/>
            <rFont val="Tahoma"/>
            <family val="2"/>
          </rPr>
          <t>Totalt tryckfall sekundärsida i shuntgruppen och belastning exkl. rördragning.
Detta värde skall pumpen dimensioneras efter</t>
        </r>
      </text>
    </comment>
    <comment ref="T17" authorId="0">
      <text>
        <r>
          <rPr>
            <b/>
            <sz val="10"/>
            <color indexed="10"/>
            <rFont val="Tahoma"/>
            <family val="2"/>
          </rPr>
          <t>Offereras. Kontakta Shuntab
0480-491750</t>
        </r>
      </text>
    </comment>
    <comment ref="I18" authorId="0">
      <text>
        <r>
          <rPr>
            <b/>
            <sz val="8"/>
            <rFont val="Tahoma"/>
            <family val="2"/>
          </rPr>
          <t>Kv värde totalt shuntgrupp primärt.</t>
        </r>
      </text>
    </comment>
    <comment ref="K18" authorId="0">
      <text>
        <r>
          <rPr>
            <b/>
            <sz val="8"/>
            <rFont val="Tahoma"/>
            <family val="2"/>
          </rPr>
          <t>Kv värde totalt shuntgrupp sekundärt</t>
        </r>
      </text>
    </comment>
    <comment ref="K21" authorId="0">
      <text>
        <r>
          <rPr>
            <b/>
            <sz val="10"/>
            <color indexed="57"/>
            <rFont val="Tahoma"/>
            <family val="2"/>
          </rPr>
          <t>SKRIV IN PUMPNUMMER PÅ VALD PUMP
(se lista 3)</t>
        </r>
      </text>
    </comment>
    <comment ref="B23" authorId="0">
      <text>
        <r>
          <rPr>
            <b/>
            <sz val="10"/>
            <rFont val="Tahoma"/>
            <family val="2"/>
          </rPr>
          <t>Här skriver vi in typ av shunt. Minishunt eller MRS</t>
        </r>
      </text>
    </comment>
    <comment ref="D23" authorId="0">
      <text>
        <r>
          <rPr>
            <b/>
            <sz val="10"/>
            <rFont val="Tahoma"/>
            <family val="2"/>
          </rPr>
          <t>V, FÖR VÄRME
K, FÖR KYLA</t>
        </r>
      </text>
    </comment>
    <comment ref="F23" authorId="0">
      <text>
        <r>
          <rPr>
            <b/>
            <sz val="8"/>
            <rFont val="Tahoma"/>
            <family val="2"/>
          </rPr>
          <t>Dimnesionen på shuntens primärsida</t>
        </r>
      </text>
    </comment>
    <comment ref="G23" authorId="0">
      <text>
        <r>
          <rPr>
            <b/>
            <sz val="8"/>
            <rFont val="Tahoma"/>
            <family val="2"/>
          </rPr>
          <t>Dimensionen på shuntens sekundärsida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Kvs-värdet på vald styrventil
</t>
        </r>
      </text>
    </comment>
    <comment ref="K23" authorId="1">
      <text>
        <r>
          <rPr>
            <b/>
            <sz val="8"/>
            <rFont val="Tahoma"/>
            <family val="2"/>
          </rPr>
          <t>Här lägger shuntab in betäckning på vald pump när dimensioneringen är klar.</t>
        </r>
      </text>
    </comment>
    <comment ref="C30" authorId="0">
      <text>
        <r>
          <rPr>
            <b/>
            <sz val="8"/>
            <rFont val="Tahoma"/>
            <family val="2"/>
          </rPr>
          <t>Finns i andra utföranden. www.shuntab.se</t>
        </r>
      </text>
    </comment>
    <comment ref="H30" authorId="0">
      <text>
        <r>
          <rPr>
            <b/>
            <sz val="8"/>
            <rFont val="Tahoma"/>
            <family val="2"/>
          </rPr>
          <t>Finns i andra utföranden. www.shuntab.se</t>
        </r>
      </text>
    </comment>
    <comment ref="K30" authorId="0">
      <text>
        <r>
          <rPr>
            <b/>
            <sz val="8"/>
            <rFont val="Tahoma"/>
            <family val="2"/>
          </rPr>
          <t>Finns i andra utföranden. www.shuntab.se</t>
        </r>
      </text>
    </comment>
  </commentList>
</comments>
</file>

<file path=xl/sharedStrings.xml><?xml version="1.0" encoding="utf-8"?>
<sst xmlns="http://schemas.openxmlformats.org/spreadsheetml/2006/main" count="149" uniqueCount="120">
  <si>
    <t>Preliminär dimensionering standardshuntgrupper utförande. 33</t>
  </si>
  <si>
    <t>Lista 1</t>
  </si>
  <si>
    <t>Lista 2</t>
  </si>
  <si>
    <t>Referens</t>
  </si>
  <si>
    <t>LA01-SHG</t>
  </si>
  <si>
    <t>Flöde</t>
  </si>
  <si>
    <t>Rör DN</t>
  </si>
  <si>
    <t>Styrventil</t>
  </si>
  <si>
    <t>PRIM</t>
  </si>
  <si>
    <t>SEK</t>
  </si>
  <si>
    <t>l/s</t>
  </si>
  <si>
    <t>mm</t>
  </si>
  <si>
    <t>DN (Kvs)</t>
  </si>
  <si>
    <t>0.02-0.08</t>
  </si>
  <si>
    <t>MRS / Mini-Shunt</t>
  </si>
  <si>
    <t>0,02-0,03</t>
  </si>
  <si>
    <t>15(0,25)</t>
  </si>
  <si>
    <t>Kvs värde</t>
  </si>
  <si>
    <t>DN</t>
  </si>
  <si>
    <t>0.08-0.18</t>
  </si>
  <si>
    <t>0,03-0,04</t>
  </si>
  <si>
    <t>15(0,4)</t>
  </si>
  <si>
    <t>MMA</t>
  </si>
  <si>
    <t>STAD/F</t>
  </si>
  <si>
    <t>SHG</t>
  </si>
  <si>
    <t>Balansventil</t>
  </si>
  <si>
    <t>Tryckfall</t>
  </si>
  <si>
    <t>kPa</t>
  </si>
  <si>
    <t>0.18-0.30</t>
  </si>
  <si>
    <t>0.04-0.06</t>
  </si>
  <si>
    <t>15(0,63)</t>
  </si>
  <si>
    <t>0.30-0.45</t>
  </si>
  <si>
    <t>0.07-0.11</t>
  </si>
  <si>
    <t>15(1,0)</t>
  </si>
  <si>
    <t>Dimension shuntgrupp</t>
  </si>
  <si>
    <t>0.45-0.80</t>
  </si>
  <si>
    <t>0.10-0.17</t>
  </si>
  <si>
    <t>15(1,6)</t>
  </si>
  <si>
    <t>Kv formel shuntgrupp</t>
  </si>
  <si>
    <t>Kvs</t>
  </si>
  <si>
    <t>0.80-1.00</t>
  </si>
  <si>
    <t>32x</t>
  </si>
  <si>
    <t>0.16-0.27</t>
  </si>
  <si>
    <t>15(2,5)</t>
  </si>
  <si>
    <t>Tryckfall SHG exkl. styrventil</t>
  </si>
  <si>
    <t>1.00-1.20</t>
  </si>
  <si>
    <t>0.25-0.44</t>
  </si>
  <si>
    <t>15(4,0)</t>
  </si>
  <si>
    <t>1.20-1.70</t>
  </si>
  <si>
    <t>40x</t>
  </si>
  <si>
    <t>0.40-0.69</t>
  </si>
  <si>
    <t>20(6,3)</t>
  </si>
  <si>
    <t>Beräkning Kv-värde Styrventil</t>
  </si>
  <si>
    <t>KV</t>
  </si>
  <si>
    <t>1.70-2.40</t>
  </si>
  <si>
    <t>0.64-1.10</t>
  </si>
  <si>
    <t>25(10)</t>
  </si>
  <si>
    <t>Vald styrventil Kvs-värde</t>
  </si>
  <si>
    <t>KVS</t>
  </si>
  <si>
    <t>2.00-3.00</t>
  </si>
  <si>
    <t>50x</t>
  </si>
  <si>
    <t>1.00-1.75</t>
  </si>
  <si>
    <t>32(16)</t>
  </si>
  <si>
    <t>Tryckfall vald styrventil</t>
  </si>
  <si>
    <t>3.00-4.50</t>
  </si>
  <si>
    <t>1.60-2.70</t>
  </si>
  <si>
    <t>40(25)</t>
  </si>
  <si>
    <t>4.50-6.00</t>
  </si>
  <si>
    <t>MRS</t>
  </si>
  <si>
    <t>2.50-4.40</t>
  </si>
  <si>
    <t>50(40)</t>
  </si>
  <si>
    <t>Totalt tryckfall shuntgrupp</t>
  </si>
  <si>
    <t>6.00-10,0</t>
  </si>
  <si>
    <t>3.10-5.40</t>
  </si>
  <si>
    <t>65(49)</t>
  </si>
  <si>
    <t>Kv värde shuntgrupp</t>
  </si>
  <si>
    <t>10,0-16,0</t>
  </si>
  <si>
    <t>4.90-8.50</t>
  </si>
  <si>
    <t>80(78)</t>
  </si>
  <si>
    <t>16,0-22,0</t>
  </si>
  <si>
    <t>7.90-13.5</t>
  </si>
  <si>
    <t>100(124)</t>
  </si>
  <si>
    <t>Välj pump</t>
  </si>
  <si>
    <t>12.6-22,0</t>
  </si>
  <si>
    <t>125(200)</t>
  </si>
  <si>
    <t>Shuntkod</t>
  </si>
  <si>
    <t>Minishunt</t>
  </si>
  <si>
    <t>V</t>
  </si>
  <si>
    <t>R</t>
  </si>
  <si>
    <t>Lista 3</t>
  </si>
  <si>
    <t>Pump</t>
  </si>
  <si>
    <t>Fritext:</t>
  </si>
  <si>
    <t>Pump förses med utgång för extern driftindikering.</t>
  </si>
  <si>
    <t>Nr.</t>
  </si>
  <si>
    <t>Shuntab väljer</t>
  </si>
  <si>
    <t>Våt-pump</t>
  </si>
  <si>
    <t>Torr-pump</t>
  </si>
  <si>
    <t>Frekvensstyrd</t>
  </si>
  <si>
    <t>utf.</t>
  </si>
  <si>
    <t>utf. 33</t>
  </si>
  <si>
    <t>Övrigt</t>
  </si>
  <si>
    <t>Utan pump</t>
  </si>
  <si>
    <t>Större flöden, högre tryckfall eller</t>
  </si>
  <si>
    <t xml:space="preserve">andra önskemål på shuntgrupper eller </t>
  </si>
  <si>
    <t>ingående komponenter. Kontakta Shuntab</t>
  </si>
  <si>
    <t>Rätt till ändringar förbehålls</t>
  </si>
  <si>
    <t>Skicka detta till</t>
  </si>
  <si>
    <t>Shuntab Sverige AB</t>
  </si>
  <si>
    <t>Södravägen 64</t>
  </si>
  <si>
    <t>Artistvägen 8</t>
  </si>
  <si>
    <t>392 45 Kalmar</t>
  </si>
  <si>
    <t>121 35 Stockholm</t>
  </si>
  <si>
    <t>tel. 0480-49 17 50</t>
  </si>
  <si>
    <t>tel. 08-640 25 04</t>
  </si>
  <si>
    <t>fax. 0480-49 17 40</t>
  </si>
  <si>
    <t>fax. 08-640 25 05</t>
  </si>
  <si>
    <t>bebben@shuntab.se</t>
  </si>
  <si>
    <t>ola@shuntab.se</t>
  </si>
  <si>
    <t>Skype: shuntabbebben</t>
  </si>
  <si>
    <t>Skype: shunta-ola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</si>
</sst>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16"/>
      <color indexed="17"/>
      <name val="Arial"/>
      <family val="2"/>
    </font>
    <font>
      <b/>
      <sz val="14"/>
      <name val="Arial"/>
      <family val="2"/>
    </font>
    <font>
      <sz val="16"/>
      <color indexed="17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5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/>
      <protection hidden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33" borderId="13" xfId="0" applyFont="1" applyFill="1" applyBorder="1" applyAlignment="1" applyProtection="1">
      <alignment horizontal="right"/>
      <protection hidden="1"/>
    </xf>
    <xf numFmtId="2" fontId="8" fillId="34" borderId="21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14" xfId="0" applyFont="1" applyFill="1" applyBorder="1" applyAlignment="1" applyProtection="1">
      <alignment horizontal="left"/>
      <protection hidden="1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5" fillId="0" borderId="0" xfId="0" applyFont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8" fillId="34" borderId="21" xfId="0" applyFont="1" applyFill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/>
      <protection hidden="1"/>
    </xf>
    <xf numFmtId="0" fontId="55" fillId="0" borderId="0" xfId="0" applyFont="1" applyAlignment="1" applyProtection="1">
      <alignment horizontal="center"/>
      <protection hidden="1"/>
    </xf>
    <xf numFmtId="0" fontId="4" fillId="34" borderId="21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right"/>
      <protection hidden="1"/>
    </xf>
    <xf numFmtId="164" fontId="9" fillId="33" borderId="0" xfId="0" applyNumberFormat="1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0" fontId="9" fillId="33" borderId="14" xfId="0" applyFont="1" applyFill="1" applyBorder="1" applyAlignment="1" applyProtection="1">
      <alignment horizontal="left"/>
      <protection hidden="1"/>
    </xf>
    <xf numFmtId="164" fontId="2" fillId="33" borderId="24" xfId="0" applyNumberFormat="1" applyFont="1" applyFill="1" applyBorder="1" applyAlignment="1" applyProtection="1">
      <alignment horizontal="center"/>
      <protection hidden="1"/>
    </xf>
    <xf numFmtId="0" fontId="2" fillId="35" borderId="0" xfId="0" applyFont="1" applyFill="1" applyBorder="1" applyAlignment="1" applyProtection="1">
      <alignment/>
      <protection hidden="1"/>
    </xf>
    <xf numFmtId="164" fontId="2" fillId="33" borderId="25" xfId="0" applyNumberFormat="1" applyFont="1" applyFill="1" applyBorder="1" applyAlignment="1" applyProtection="1">
      <alignment horizontal="center"/>
      <protection hidden="1"/>
    </xf>
    <xf numFmtId="0" fontId="5" fillId="34" borderId="21" xfId="0" applyFont="1" applyFill="1" applyBorder="1" applyAlignment="1" applyProtection="1">
      <alignment horizontal="center"/>
      <protection locked="0"/>
    </xf>
    <xf numFmtId="164" fontId="2" fillId="33" borderId="26" xfId="0" applyNumberFormat="1" applyFont="1" applyFill="1" applyBorder="1" applyAlignment="1" applyProtection="1">
      <alignment horizontal="center"/>
      <protection hidden="1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2" fillId="33" borderId="21" xfId="0" applyNumberFormat="1" applyFont="1" applyFill="1" applyBorder="1" applyAlignment="1" applyProtection="1">
      <alignment horizontal="center"/>
      <protection hidden="1"/>
    </xf>
    <xf numFmtId="49" fontId="3" fillId="0" borderId="22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2" fillId="33" borderId="0" xfId="0" applyNumberFormat="1" applyFont="1" applyFill="1" applyBorder="1" applyAlignment="1" applyProtection="1">
      <alignment horizontal="center"/>
      <protection hidden="1"/>
    </xf>
    <xf numFmtId="0" fontId="4" fillId="0" borderId="18" xfId="0" applyFont="1" applyBorder="1" applyAlignment="1">
      <alignment horizontal="center"/>
    </xf>
    <xf numFmtId="1" fontId="10" fillId="33" borderId="0" xfId="0" applyNumberFormat="1" applyFont="1" applyFill="1" applyBorder="1" applyAlignment="1" applyProtection="1">
      <alignment horizontal="center"/>
      <protection hidden="1"/>
    </xf>
    <xf numFmtId="0" fontId="10" fillId="34" borderId="21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0" fontId="8" fillId="34" borderId="22" xfId="0" applyFont="1" applyFill="1" applyBorder="1" applyAlignment="1" applyProtection="1">
      <alignment horizontal="right"/>
      <protection locked="0"/>
    </xf>
    <xf numFmtId="0" fontId="8" fillId="35" borderId="24" xfId="0" applyFont="1" applyFill="1" applyBorder="1" applyAlignment="1" applyProtection="1">
      <alignment horizontal="center"/>
      <protection hidden="1"/>
    </xf>
    <xf numFmtId="0" fontId="8" fillId="34" borderId="24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right"/>
      <protection hidden="1"/>
    </xf>
    <xf numFmtId="2" fontId="2" fillId="33" borderId="24" xfId="0" applyNumberFormat="1" applyFont="1" applyFill="1" applyBorder="1" applyAlignment="1" applyProtection="1">
      <alignment horizontal="left"/>
      <protection hidden="1"/>
    </xf>
    <xf numFmtId="2" fontId="2" fillId="0" borderId="31" xfId="0" applyNumberFormat="1" applyFont="1" applyFill="1" applyBorder="1" applyAlignment="1" applyProtection="1">
      <alignment horizontal="left"/>
      <protection hidden="1"/>
    </xf>
    <xf numFmtId="2" fontId="2" fillId="0" borderId="32" xfId="0" applyNumberFormat="1" applyFont="1" applyFill="1" applyBorder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2" fontId="2" fillId="33" borderId="0" xfId="0" applyNumberFormat="1" applyFont="1" applyFill="1" applyBorder="1" applyAlignment="1" applyProtection="1">
      <alignment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10" fillId="0" borderId="34" xfId="0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 horizontal="center"/>
      <protection hidden="1"/>
    </xf>
    <xf numFmtId="0" fontId="8" fillId="33" borderId="13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12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Fill="1" applyBorder="1" applyAlignment="1">
      <alignment/>
    </xf>
    <xf numFmtId="0" fontId="12" fillId="0" borderId="14" xfId="0" applyFont="1" applyBorder="1" applyAlignment="1" applyProtection="1">
      <alignment/>
      <protection hidden="1"/>
    </xf>
    <xf numFmtId="0" fontId="12" fillId="0" borderId="36" xfId="0" applyFont="1" applyBorder="1" applyAlignment="1" applyProtection="1">
      <alignment/>
      <protection hidden="1"/>
    </xf>
    <xf numFmtId="0" fontId="12" fillId="0" borderId="37" xfId="0" applyFont="1" applyBorder="1" applyAlignment="1" applyProtection="1">
      <alignment/>
      <protection hidden="1"/>
    </xf>
    <xf numFmtId="0" fontId="12" fillId="0" borderId="38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33" borderId="36" xfId="0" applyFont="1" applyFill="1" applyBorder="1" applyAlignment="1" applyProtection="1">
      <alignment/>
      <protection hidden="1"/>
    </xf>
    <xf numFmtId="0" fontId="4" fillId="33" borderId="37" xfId="0" applyFont="1" applyFill="1" applyBorder="1" applyAlignment="1" applyProtection="1">
      <alignment/>
      <protection hidden="1"/>
    </xf>
    <xf numFmtId="0" fontId="2" fillId="33" borderId="37" xfId="0" applyFont="1" applyFill="1" applyBorder="1" applyAlignment="1" applyProtection="1">
      <alignment/>
      <protection hidden="1"/>
    </xf>
    <xf numFmtId="0" fontId="13" fillId="33" borderId="37" xfId="0" applyFont="1" applyFill="1" applyBorder="1" applyAlignment="1" applyProtection="1">
      <alignment/>
      <protection hidden="1"/>
    </xf>
    <xf numFmtId="0" fontId="2" fillId="33" borderId="38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39" xfId="0" applyFont="1" applyBorder="1" applyAlignment="1" applyProtection="1">
      <alignment/>
      <protection hidden="1"/>
    </xf>
    <xf numFmtId="0" fontId="2" fillId="0" borderId="40" xfId="0" applyFont="1" applyBorder="1" applyAlignment="1" applyProtection="1">
      <alignment/>
      <protection hidden="1"/>
    </xf>
    <xf numFmtId="0" fontId="2" fillId="0" borderId="41" xfId="0" applyFont="1" applyBorder="1" applyAlignment="1" applyProtection="1">
      <alignment/>
      <protection hidden="1"/>
    </xf>
    <xf numFmtId="0" fontId="14" fillId="0" borderId="42" xfId="0" applyFont="1" applyBorder="1" applyAlignment="1" applyProtection="1">
      <alignment/>
      <protection hidden="1"/>
    </xf>
    <xf numFmtId="0" fontId="2" fillId="0" borderId="43" xfId="0" applyFont="1" applyBorder="1" applyAlignment="1" applyProtection="1">
      <alignment/>
      <protection hidden="1"/>
    </xf>
    <xf numFmtId="0" fontId="2" fillId="0" borderId="42" xfId="0" applyFont="1" applyBorder="1" applyAlignment="1" applyProtection="1">
      <alignment/>
      <protection hidden="1"/>
    </xf>
    <xf numFmtId="0" fontId="15" fillId="0" borderId="42" xfId="0" applyFont="1" applyBorder="1" applyAlignment="1" applyProtection="1">
      <alignment/>
      <protection hidden="1"/>
    </xf>
    <xf numFmtId="0" fontId="17" fillId="0" borderId="42" xfId="44" applyFont="1" applyBorder="1" applyAlignment="1" applyProtection="1">
      <alignment/>
      <protection hidden="1"/>
    </xf>
    <xf numFmtId="0" fontId="2" fillId="0" borderId="44" xfId="0" applyFont="1" applyBorder="1" applyAlignment="1" applyProtection="1">
      <alignment/>
      <protection hidden="1"/>
    </xf>
    <xf numFmtId="0" fontId="2" fillId="0" borderId="30" xfId="0" applyFont="1" applyBorder="1" applyAlignment="1" applyProtection="1">
      <alignment/>
      <protection hidden="1"/>
    </xf>
    <xf numFmtId="0" fontId="2" fillId="0" borderId="45" xfId="0" applyFont="1" applyBorder="1" applyAlignment="1" applyProtection="1">
      <alignment/>
      <protection hidden="1"/>
    </xf>
    <xf numFmtId="0" fontId="12" fillId="0" borderId="46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47" xfId="0" applyFont="1" applyFill="1" applyBorder="1" applyAlignment="1">
      <alignment horizontal="left"/>
    </xf>
    <xf numFmtId="0" fontId="12" fillId="0" borderId="4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2" fillId="33" borderId="13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14" xfId="0" applyFont="1" applyFill="1" applyBorder="1" applyAlignment="1" applyProtection="1">
      <alignment horizontal="right"/>
      <protection hidden="1"/>
    </xf>
    <xf numFmtId="0" fontId="6" fillId="0" borderId="49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6" fillId="0" borderId="51" xfId="0" applyFont="1" applyBorder="1" applyAlignment="1">
      <alignment horizontal="center" vertical="center" textRotation="90"/>
    </xf>
    <xf numFmtId="0" fontId="2" fillId="33" borderId="43" xfId="0" applyFont="1" applyFill="1" applyBorder="1" applyAlignment="1" applyProtection="1">
      <alignment horizontal="right"/>
      <protection hidden="1"/>
    </xf>
    <xf numFmtId="0" fontId="10" fillId="0" borderId="52" xfId="0" applyFont="1" applyBorder="1" applyAlignment="1" applyProtection="1">
      <alignment horizontal="center"/>
      <protection hidden="1"/>
    </xf>
    <xf numFmtId="0" fontId="10" fillId="0" borderId="53" xfId="0" applyFont="1" applyBorder="1" applyAlignment="1" applyProtection="1">
      <alignment horizontal="center"/>
      <protection hidden="1"/>
    </xf>
    <xf numFmtId="0" fontId="10" fillId="0" borderId="54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37" xfId="0" applyFont="1" applyBorder="1" applyAlignment="1" applyProtection="1">
      <alignment/>
      <protection hidden="1"/>
    </xf>
    <xf numFmtId="0" fontId="2" fillId="0" borderId="38" xfId="0" applyFont="1" applyBorder="1" applyAlignment="1" applyProtection="1">
      <alignment/>
      <protection hidden="1"/>
    </xf>
    <xf numFmtId="49" fontId="11" fillId="36" borderId="10" xfId="0" applyNumberFormat="1" applyFont="1" applyFill="1" applyBorder="1" applyAlignment="1" applyProtection="1">
      <alignment horizontal="left" vertical="top" wrapText="1"/>
      <protection locked="0"/>
    </xf>
    <xf numFmtId="49" fontId="11" fillId="36" borderId="11" xfId="0" applyNumberFormat="1" applyFont="1" applyFill="1" applyBorder="1" applyAlignment="1" applyProtection="1">
      <alignment horizontal="left" vertical="top" wrapText="1"/>
      <protection locked="0"/>
    </xf>
    <xf numFmtId="49" fontId="11" fillId="36" borderId="12" xfId="0" applyNumberFormat="1" applyFont="1" applyFill="1" applyBorder="1" applyAlignment="1" applyProtection="1">
      <alignment horizontal="left" vertical="top" wrapText="1"/>
      <protection locked="0"/>
    </xf>
    <xf numFmtId="49" fontId="11" fillId="36" borderId="13" xfId="0" applyNumberFormat="1" applyFont="1" applyFill="1" applyBorder="1" applyAlignment="1" applyProtection="1">
      <alignment horizontal="left" vertical="top" wrapText="1"/>
      <protection locked="0"/>
    </xf>
    <xf numFmtId="49" fontId="11" fillId="36" borderId="0" xfId="0" applyNumberFormat="1" applyFont="1" applyFill="1" applyBorder="1" applyAlignment="1" applyProtection="1">
      <alignment horizontal="left" vertical="top" wrapText="1"/>
      <protection locked="0"/>
    </xf>
    <xf numFmtId="49" fontId="11" fillId="36" borderId="14" xfId="0" applyNumberFormat="1" applyFont="1" applyFill="1" applyBorder="1" applyAlignment="1" applyProtection="1">
      <alignment horizontal="left" vertical="top" wrapText="1"/>
      <protection locked="0"/>
    </xf>
    <xf numFmtId="49" fontId="11" fillId="36" borderId="36" xfId="0" applyNumberFormat="1" applyFont="1" applyFill="1" applyBorder="1" applyAlignment="1" applyProtection="1">
      <alignment horizontal="left" vertical="top" wrapText="1"/>
      <protection locked="0"/>
    </xf>
    <xf numFmtId="49" fontId="11" fillId="36" borderId="37" xfId="0" applyNumberFormat="1" applyFont="1" applyFill="1" applyBorder="1" applyAlignment="1" applyProtection="1">
      <alignment horizontal="left" vertical="top" wrapText="1"/>
      <protection locked="0"/>
    </xf>
    <xf numFmtId="49" fontId="11" fillId="36" borderId="38" xfId="0" applyNumberFormat="1" applyFont="1" applyFill="1" applyBorder="1" applyAlignment="1" applyProtection="1">
      <alignment horizontal="left" vertical="top" wrapText="1"/>
      <protection locked="0"/>
    </xf>
    <xf numFmtId="0" fontId="12" fillId="0" borderId="55" xfId="0" applyFont="1" applyFill="1" applyBorder="1" applyAlignment="1">
      <alignment horizontal="left"/>
    </xf>
    <xf numFmtId="0" fontId="12" fillId="0" borderId="5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3" fillId="0" borderId="49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 textRotation="90"/>
    </xf>
    <xf numFmtId="0" fontId="4" fillId="33" borderId="13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4" fillId="33" borderId="14" xfId="0" applyFont="1" applyFill="1" applyBorder="1" applyAlignment="1" applyProtection="1">
      <alignment horizontal="right"/>
      <protection hidden="1"/>
    </xf>
    <xf numFmtId="0" fontId="5" fillId="33" borderId="13" xfId="0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 horizontal="right"/>
      <protection hidden="1"/>
    </xf>
    <xf numFmtId="0" fontId="2" fillId="33" borderId="52" xfId="0" applyFont="1" applyFill="1" applyBorder="1" applyAlignment="1" applyProtection="1">
      <alignment horizontal="center"/>
      <protection hidden="1"/>
    </xf>
    <xf numFmtId="0" fontId="2" fillId="33" borderId="53" xfId="0" applyFont="1" applyFill="1" applyBorder="1" applyAlignment="1" applyProtection="1">
      <alignment horizontal="center"/>
      <protection hidden="1"/>
    </xf>
    <xf numFmtId="0" fontId="2" fillId="33" borderId="54" xfId="0" applyFont="1" applyFill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 horizontal="center"/>
      <protection hidden="1"/>
    </xf>
    <xf numFmtId="0" fontId="5" fillId="0" borderId="54" xfId="0" applyFont="1" applyBorder="1" applyAlignment="1" applyProtection="1">
      <alignment horizontal="center"/>
      <protection hidden="1"/>
    </xf>
    <xf numFmtId="0" fontId="7" fillId="34" borderId="52" xfId="0" applyFont="1" applyFill="1" applyBorder="1" applyAlignment="1" applyProtection="1">
      <alignment horizontal="center"/>
      <protection locked="0"/>
    </xf>
    <xf numFmtId="0" fontId="7" fillId="34" borderId="53" xfId="0" applyFont="1" applyFill="1" applyBorder="1" applyAlignment="1" applyProtection="1">
      <alignment horizontal="center"/>
      <protection locked="0"/>
    </xf>
    <xf numFmtId="0" fontId="7" fillId="34" borderId="54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30</xdr:row>
      <xdr:rowOff>57150</xdr:rowOff>
    </xdr:from>
    <xdr:to>
      <xdr:col>4</xdr:col>
      <xdr:colOff>314325</xdr:colOff>
      <xdr:row>35</xdr:row>
      <xdr:rowOff>161925</xdr:rowOff>
    </xdr:to>
    <xdr:pic>
      <xdr:nvPicPr>
        <xdr:cNvPr id="1" name="Bildobjekt 2" descr="Minishunt 33 hög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34275"/>
          <a:ext cx="18288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30</xdr:row>
      <xdr:rowOff>95250</xdr:rowOff>
    </xdr:from>
    <xdr:to>
      <xdr:col>11</xdr:col>
      <xdr:colOff>342900</xdr:colOff>
      <xdr:row>35</xdr:row>
      <xdr:rowOff>171450</xdr:rowOff>
    </xdr:to>
    <xdr:pic>
      <xdr:nvPicPr>
        <xdr:cNvPr id="2" name="Bildobjekt 2" descr="Mrs 33 vänster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572375"/>
          <a:ext cx="1762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30</xdr:row>
      <xdr:rowOff>85725</xdr:rowOff>
    </xdr:from>
    <xdr:to>
      <xdr:col>9</xdr:col>
      <xdr:colOff>19050</xdr:colOff>
      <xdr:row>35</xdr:row>
      <xdr:rowOff>180975</xdr:rowOff>
    </xdr:to>
    <xdr:pic>
      <xdr:nvPicPr>
        <xdr:cNvPr id="3" name="Bildobjekt 3" descr="Mrs 33 hög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7562850"/>
          <a:ext cx="1809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bben@shuntab.se" TargetMode="External" /><Relationship Id="rId2" Type="http://schemas.openxmlformats.org/officeDocument/2006/relationships/hyperlink" Target="mailto:ola@shuntab.s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0"/>
  <sheetViews>
    <sheetView tabSelected="1" zoomScalePageLayoutView="0" workbookViewId="0" topLeftCell="A1">
      <selection activeCell="I3" sqref="I3:K3"/>
    </sheetView>
  </sheetViews>
  <sheetFormatPr defaultColWidth="9.140625" defaultRowHeight="19.5" customHeight="1"/>
  <cols>
    <col min="1" max="1" width="3.57421875" style="1" customWidth="1"/>
    <col min="2" max="2" width="15.8515625" style="1" customWidth="1"/>
    <col min="3" max="3" width="5.140625" style="1" bestFit="1" customWidth="1"/>
    <col min="4" max="4" width="3.7109375" style="1" bestFit="1" customWidth="1"/>
    <col min="5" max="5" width="6.00390625" style="1" bestFit="1" customWidth="1"/>
    <col min="6" max="6" width="6.421875" style="1" bestFit="1" customWidth="1"/>
    <col min="7" max="7" width="6.421875" style="1" customWidth="1"/>
    <col min="8" max="8" width="4.57421875" style="1" customWidth="1"/>
    <col min="9" max="9" width="11.140625" style="1" bestFit="1" customWidth="1"/>
    <col min="10" max="10" width="7.421875" style="1" bestFit="1" customWidth="1"/>
    <col min="11" max="11" width="16.140625" style="1" bestFit="1" customWidth="1"/>
    <col min="12" max="12" width="7.421875" style="1" bestFit="1" customWidth="1"/>
    <col min="13" max="13" width="4.140625" style="1" customWidth="1"/>
    <col min="14" max="14" width="16.28125" style="1" customWidth="1"/>
    <col min="15" max="15" width="11.57421875" style="1" bestFit="1" customWidth="1"/>
    <col min="16" max="16" width="5.00390625" style="2" bestFit="1" customWidth="1"/>
    <col min="17" max="17" width="4.140625" style="2" customWidth="1"/>
    <col min="18" max="18" width="14.57421875" style="2" bestFit="1" customWidth="1"/>
    <col min="19" max="19" width="14.00390625" style="2" bestFit="1" customWidth="1"/>
    <col min="20" max="20" width="5.00390625" style="2" bestFit="1" customWidth="1"/>
    <col min="21" max="21" width="3.57421875" style="2" customWidth="1"/>
    <col min="22" max="23" width="15.00390625" style="2" hidden="1" customWidth="1"/>
    <col min="24" max="24" width="6.7109375" style="2" hidden="1" customWidth="1"/>
    <col min="25" max="25" width="15.00390625" style="2" hidden="1" customWidth="1"/>
    <col min="26" max="26" width="17.7109375" style="1" hidden="1" customWidth="1"/>
    <col min="27" max="16384" width="9.140625" style="1" customWidth="1"/>
  </cols>
  <sheetData>
    <row r="1" spans="2:24" ht="19.5" customHeight="1" thickBot="1">
      <c r="B1" s="147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9"/>
      <c r="P1" s="1"/>
      <c r="Q1" s="1"/>
      <c r="R1" s="1"/>
      <c r="S1" s="1"/>
      <c r="T1" s="1"/>
      <c r="V1" s="3"/>
      <c r="W1" s="3"/>
      <c r="X1" s="3"/>
    </row>
    <row r="2" spans="2:24" ht="19.5" customHeight="1" thickBot="1">
      <c r="B2" s="4"/>
      <c r="C2" s="5"/>
      <c r="D2" s="5"/>
      <c r="E2" s="5"/>
      <c r="F2" s="5"/>
      <c r="G2" s="5"/>
      <c r="H2" s="5"/>
      <c r="I2" s="5"/>
      <c r="J2" s="5"/>
      <c r="K2" s="5"/>
      <c r="L2" s="6"/>
      <c r="N2" s="150" t="s">
        <v>1</v>
      </c>
      <c r="O2" s="151"/>
      <c r="P2" s="7"/>
      <c r="Q2" s="7"/>
      <c r="R2" s="152" t="s">
        <v>2</v>
      </c>
      <c r="S2" s="153"/>
      <c r="T2" s="8"/>
      <c r="V2" s="3"/>
      <c r="W2" s="3"/>
      <c r="X2" s="3"/>
    </row>
    <row r="3" spans="2:25" ht="19.5" customHeight="1" thickBot="1">
      <c r="B3" s="9"/>
      <c r="C3" s="10"/>
      <c r="D3" s="10"/>
      <c r="E3" s="10"/>
      <c r="F3" s="114" t="s">
        <v>3</v>
      </c>
      <c r="G3" s="114"/>
      <c r="H3" s="114"/>
      <c r="I3" s="154" t="s">
        <v>4</v>
      </c>
      <c r="J3" s="155"/>
      <c r="K3" s="156"/>
      <c r="L3" s="12"/>
      <c r="N3" s="13" t="s">
        <v>5</v>
      </c>
      <c r="O3" s="14" t="s">
        <v>6</v>
      </c>
      <c r="P3" s="15"/>
      <c r="R3" s="16" t="s">
        <v>5</v>
      </c>
      <c r="S3" s="17" t="s">
        <v>7</v>
      </c>
      <c r="T3" s="18"/>
      <c r="Y3" s="1"/>
    </row>
    <row r="4" spans="2:25" ht="22.5" customHeight="1" thickBot="1">
      <c r="B4" s="157"/>
      <c r="C4" s="158"/>
      <c r="D4" s="158"/>
      <c r="E4" s="158"/>
      <c r="F4" s="158"/>
      <c r="G4" s="158"/>
      <c r="H4" s="158"/>
      <c r="I4" s="19" t="s">
        <v>8</v>
      </c>
      <c r="J4" s="10"/>
      <c r="K4" s="19" t="s">
        <v>9</v>
      </c>
      <c r="L4" s="12"/>
      <c r="N4" s="20" t="s">
        <v>10</v>
      </c>
      <c r="O4" s="21" t="s">
        <v>11</v>
      </c>
      <c r="P4" s="15"/>
      <c r="R4" s="22" t="s">
        <v>10</v>
      </c>
      <c r="S4" s="23" t="s">
        <v>12</v>
      </c>
      <c r="T4" s="18"/>
      <c r="X4" s="3"/>
      <c r="Y4" s="3"/>
    </row>
    <row r="5" spans="2:25" ht="19.5" customHeight="1" thickBot="1">
      <c r="B5" s="113" t="s">
        <v>5</v>
      </c>
      <c r="C5" s="114"/>
      <c r="D5" s="114"/>
      <c r="E5" s="114"/>
      <c r="F5" s="114"/>
      <c r="G5" s="114"/>
      <c r="H5" s="115"/>
      <c r="I5" s="25">
        <v>0.32</v>
      </c>
      <c r="J5" s="26" t="s">
        <v>10</v>
      </c>
      <c r="K5" s="25">
        <v>0.32</v>
      </c>
      <c r="L5" s="27" t="s">
        <v>10</v>
      </c>
      <c r="N5" s="28" t="s">
        <v>13</v>
      </c>
      <c r="O5" s="29">
        <v>10</v>
      </c>
      <c r="P5" s="139" t="s">
        <v>14</v>
      </c>
      <c r="R5" s="16" t="s">
        <v>15</v>
      </c>
      <c r="S5" s="30" t="s">
        <v>16</v>
      </c>
      <c r="T5" s="116" t="s">
        <v>14</v>
      </c>
      <c r="V5" s="31" t="s">
        <v>17</v>
      </c>
      <c r="W5" s="31" t="s">
        <v>17</v>
      </c>
      <c r="X5" s="3" t="s">
        <v>18</v>
      </c>
      <c r="Y5" s="3" t="s">
        <v>17</v>
      </c>
    </row>
    <row r="6" spans="2:26" ht="19.5" customHeight="1" thickBot="1">
      <c r="B6" s="24"/>
      <c r="C6" s="11"/>
      <c r="D6" s="11"/>
      <c r="E6" s="11"/>
      <c r="F6" s="11"/>
      <c r="G6" s="11"/>
      <c r="H6" s="11"/>
      <c r="I6" s="32"/>
      <c r="J6" s="26"/>
      <c r="K6" s="32"/>
      <c r="L6" s="27"/>
      <c r="N6" s="28" t="s">
        <v>19</v>
      </c>
      <c r="O6" s="29">
        <v>15</v>
      </c>
      <c r="P6" s="140"/>
      <c r="R6" s="33" t="s">
        <v>20</v>
      </c>
      <c r="S6" s="34" t="s">
        <v>21</v>
      </c>
      <c r="T6" s="117"/>
      <c r="V6" s="31" t="s">
        <v>22</v>
      </c>
      <c r="W6" s="31" t="s">
        <v>23</v>
      </c>
      <c r="X6" s="3"/>
      <c r="Y6" s="35" t="s">
        <v>24</v>
      </c>
      <c r="Z6" s="3" t="s">
        <v>25</v>
      </c>
    </row>
    <row r="7" spans="2:25" ht="19.5" customHeight="1" thickBot="1">
      <c r="B7" s="113" t="s">
        <v>26</v>
      </c>
      <c r="C7" s="114"/>
      <c r="D7" s="114"/>
      <c r="E7" s="114"/>
      <c r="F7" s="114"/>
      <c r="G7" s="114"/>
      <c r="H7" s="115"/>
      <c r="I7" s="36">
        <v>5</v>
      </c>
      <c r="J7" s="26" t="s">
        <v>27</v>
      </c>
      <c r="K7" s="36">
        <v>15</v>
      </c>
      <c r="L7" s="27" t="s">
        <v>27</v>
      </c>
      <c r="N7" s="28" t="s">
        <v>28</v>
      </c>
      <c r="O7" s="29">
        <v>20</v>
      </c>
      <c r="P7" s="140"/>
      <c r="R7" s="33" t="s">
        <v>29</v>
      </c>
      <c r="S7" s="34" t="s">
        <v>30</v>
      </c>
      <c r="T7" s="117"/>
      <c r="V7" s="37">
        <v>2.7</v>
      </c>
      <c r="W7" s="37">
        <v>1.5</v>
      </c>
      <c r="X7" s="38">
        <v>10</v>
      </c>
      <c r="Y7" s="35">
        <v>12.5</v>
      </c>
    </row>
    <row r="8" spans="2:26" ht="19.5" customHeight="1" thickBot="1">
      <c r="B8" s="24"/>
      <c r="C8" s="11"/>
      <c r="D8" s="11"/>
      <c r="E8" s="11"/>
      <c r="F8" s="11"/>
      <c r="G8" s="11"/>
      <c r="H8" s="11"/>
      <c r="I8" s="32"/>
      <c r="J8" s="26"/>
      <c r="K8" s="32"/>
      <c r="L8" s="27"/>
      <c r="N8" s="28" t="s">
        <v>31</v>
      </c>
      <c r="O8" s="29">
        <v>25</v>
      </c>
      <c r="P8" s="140"/>
      <c r="R8" s="33" t="s">
        <v>32</v>
      </c>
      <c r="S8" s="34" t="s">
        <v>33</v>
      </c>
      <c r="T8" s="117"/>
      <c r="V8" s="37">
        <v>3.4</v>
      </c>
      <c r="W8" s="37">
        <v>2.5</v>
      </c>
      <c r="X8" s="38">
        <v>15</v>
      </c>
      <c r="Y8" s="35">
        <v>12.5</v>
      </c>
      <c r="Z8" s="35">
        <v>3.55</v>
      </c>
    </row>
    <row r="9" spans="2:26" ht="19.5" customHeight="1" thickBot="1">
      <c r="B9" s="142" t="s">
        <v>34</v>
      </c>
      <c r="C9" s="143"/>
      <c r="D9" s="143"/>
      <c r="E9" s="143"/>
      <c r="F9" s="143"/>
      <c r="G9" s="143"/>
      <c r="H9" s="144"/>
      <c r="I9" s="39">
        <v>25</v>
      </c>
      <c r="J9" s="26" t="s">
        <v>11</v>
      </c>
      <c r="K9" s="39">
        <v>25</v>
      </c>
      <c r="L9" s="27" t="s">
        <v>11</v>
      </c>
      <c r="N9" s="28" t="s">
        <v>35</v>
      </c>
      <c r="O9" s="29">
        <v>32</v>
      </c>
      <c r="P9" s="140"/>
      <c r="R9" s="33" t="s">
        <v>36</v>
      </c>
      <c r="S9" s="34" t="s">
        <v>37</v>
      </c>
      <c r="T9" s="117"/>
      <c r="V9" s="37">
        <v>4.7</v>
      </c>
      <c r="W9" s="37">
        <v>5.2</v>
      </c>
      <c r="X9" s="38">
        <v>20</v>
      </c>
      <c r="Y9" s="35">
        <v>12.5</v>
      </c>
      <c r="Z9" s="35">
        <v>5.1</v>
      </c>
    </row>
    <row r="10" spans="2:26" ht="19.5" customHeight="1">
      <c r="B10" s="40" t="s">
        <v>38</v>
      </c>
      <c r="C10" s="41"/>
      <c r="D10" s="41"/>
      <c r="E10" s="41"/>
      <c r="F10" s="41"/>
      <c r="G10" s="41"/>
      <c r="H10" s="41"/>
      <c r="I10" s="42">
        <f>IF(I9=10,V7,)+IF(I9=15,V8,)+IF(I9=20,V9,)+IF(I9=25,V10,)+IF(I9=32,V11,)+IF(I9="32x",V12,)+IF(I9=40,V13,)+IF(I9="40x",V14,)+IF(I9=50,V15,)+IF(I9="50x",V16,)+IF(I9=65,V17,)+IF(I9=80,V18,)+IF(I9=100,V19,)+IF(I9=125,V20,)+IF(I9=150,V21,)</f>
        <v>7.8</v>
      </c>
      <c r="J10" s="43" t="s">
        <v>39</v>
      </c>
      <c r="K10" s="42">
        <f>IF(K9=10,V7,)+IF(K9=15,V8,)+IF(K9=20,V9,)+IF(K9=25,V10,)+IF(K9=32,V11,)+IF(K9="32x",V12,)+IF(K9=40,V13,)+IF(K9="40x",V14,)+IF(K9=50,V15,)+IF(K9="50x",V16,)+IF(K9=65,V17,)+IF(K9=80,V18,)+IF(K9=100,V19,)+IF(K9=125,V20,)+IF(K9=150,V21,)</f>
        <v>7.8</v>
      </c>
      <c r="L10" s="44" t="s">
        <v>39</v>
      </c>
      <c r="N10" s="28" t="s">
        <v>40</v>
      </c>
      <c r="O10" s="29" t="s">
        <v>41</v>
      </c>
      <c r="P10" s="140"/>
      <c r="R10" s="33" t="s">
        <v>42</v>
      </c>
      <c r="S10" s="34" t="s">
        <v>43</v>
      </c>
      <c r="T10" s="117"/>
      <c r="V10" s="37">
        <v>7.8</v>
      </c>
      <c r="W10" s="37">
        <v>7.7</v>
      </c>
      <c r="X10" s="38">
        <v>25</v>
      </c>
      <c r="Y10" s="35">
        <v>17</v>
      </c>
      <c r="Z10" s="35">
        <v>8.8</v>
      </c>
    </row>
    <row r="11" spans="2:26" ht="19.5" customHeight="1">
      <c r="B11" s="113" t="s">
        <v>44</v>
      </c>
      <c r="C11" s="114"/>
      <c r="D11" s="114"/>
      <c r="E11" s="114"/>
      <c r="F11" s="114"/>
      <c r="G11" s="114"/>
      <c r="H11" s="119"/>
      <c r="I11" s="45">
        <f>((3.6*I5)/I10)*((3.6*I5)/I10)/0.01</f>
        <v>2.1813017751479293</v>
      </c>
      <c r="J11" s="26" t="s">
        <v>27</v>
      </c>
      <c r="K11" s="45">
        <f>(((3.6*K5)/K10)*((3.6*K5)/K10)/0.01)+2</f>
        <v>4.181301775147929</v>
      </c>
      <c r="L11" s="27" t="s">
        <v>27</v>
      </c>
      <c r="N11" s="28" t="s">
        <v>45</v>
      </c>
      <c r="O11" s="29">
        <v>40</v>
      </c>
      <c r="P11" s="140"/>
      <c r="R11" s="33" t="s">
        <v>46</v>
      </c>
      <c r="S11" s="34" t="s">
        <v>47</v>
      </c>
      <c r="T11" s="117"/>
      <c r="V11" s="37">
        <v>12.4</v>
      </c>
      <c r="W11" s="37">
        <v>13.3</v>
      </c>
      <c r="X11" s="38">
        <v>32</v>
      </c>
      <c r="Y11" s="35">
        <v>38</v>
      </c>
      <c r="Z11" s="35">
        <v>13.1</v>
      </c>
    </row>
    <row r="12" spans="2:25" ht="19.5" customHeight="1">
      <c r="B12" s="24"/>
      <c r="C12" s="11"/>
      <c r="D12" s="11"/>
      <c r="E12" s="11"/>
      <c r="F12" s="11"/>
      <c r="G12" s="11"/>
      <c r="H12" s="11"/>
      <c r="I12" s="10"/>
      <c r="J12" s="10"/>
      <c r="K12" s="32"/>
      <c r="L12" s="27"/>
      <c r="N12" s="28" t="s">
        <v>48</v>
      </c>
      <c r="O12" s="29" t="s">
        <v>49</v>
      </c>
      <c r="P12" s="140"/>
      <c r="R12" s="33" t="s">
        <v>50</v>
      </c>
      <c r="S12" s="34" t="s">
        <v>51</v>
      </c>
      <c r="T12" s="117"/>
      <c r="V12" s="37">
        <v>17.3</v>
      </c>
      <c r="W12" s="37">
        <v>17.1</v>
      </c>
      <c r="X12" s="38" t="s">
        <v>41</v>
      </c>
      <c r="Y12" s="35">
        <v>38</v>
      </c>
    </row>
    <row r="13" spans="2:26" ht="19.5" customHeight="1" thickBot="1">
      <c r="B13" s="113" t="s">
        <v>52</v>
      </c>
      <c r="C13" s="114"/>
      <c r="D13" s="114"/>
      <c r="E13" s="114"/>
      <c r="F13" s="114"/>
      <c r="G13" s="114"/>
      <c r="H13" s="114"/>
      <c r="I13" s="46"/>
      <c r="J13" s="46"/>
      <c r="K13" s="47">
        <f>(3.6*K5)/SQRT(0.01*K7)</f>
        <v>2.9744512098872966</v>
      </c>
      <c r="L13" s="27" t="s">
        <v>53</v>
      </c>
      <c r="N13" s="28" t="s">
        <v>54</v>
      </c>
      <c r="O13" s="29">
        <v>50</v>
      </c>
      <c r="P13" s="140"/>
      <c r="R13" s="33" t="s">
        <v>55</v>
      </c>
      <c r="S13" s="34" t="s">
        <v>56</v>
      </c>
      <c r="T13" s="117"/>
      <c r="V13" s="37">
        <v>18.3</v>
      </c>
      <c r="W13" s="37">
        <v>18</v>
      </c>
      <c r="X13" s="38">
        <v>40</v>
      </c>
      <c r="Y13" s="35">
        <v>52</v>
      </c>
      <c r="Z13" s="35">
        <v>19.5</v>
      </c>
    </row>
    <row r="14" spans="2:25" ht="19.5" customHeight="1" thickBot="1">
      <c r="B14" s="145" t="s">
        <v>57</v>
      </c>
      <c r="C14" s="146"/>
      <c r="D14" s="146"/>
      <c r="E14" s="146"/>
      <c r="F14" s="146"/>
      <c r="G14" s="146"/>
      <c r="H14" s="146"/>
      <c r="I14" s="46"/>
      <c r="J14" s="46"/>
      <c r="K14" s="48">
        <v>4</v>
      </c>
      <c r="L14" s="27" t="s">
        <v>58</v>
      </c>
      <c r="N14" s="28" t="s">
        <v>59</v>
      </c>
      <c r="O14" s="29" t="s">
        <v>60</v>
      </c>
      <c r="P14" s="140"/>
      <c r="R14" s="33" t="s">
        <v>61</v>
      </c>
      <c r="S14" s="34" t="s">
        <v>62</v>
      </c>
      <c r="T14" s="117"/>
      <c r="V14" s="38">
        <v>26.9</v>
      </c>
      <c r="W14" s="38">
        <v>27.9</v>
      </c>
      <c r="X14" s="38" t="s">
        <v>49</v>
      </c>
      <c r="Y14" s="35">
        <v>52</v>
      </c>
    </row>
    <row r="15" spans="2:26" ht="19.5" customHeight="1" thickBot="1">
      <c r="B15" s="113" t="s">
        <v>63</v>
      </c>
      <c r="C15" s="114"/>
      <c r="D15" s="114"/>
      <c r="E15" s="114"/>
      <c r="F15" s="114"/>
      <c r="G15" s="114"/>
      <c r="H15" s="114"/>
      <c r="I15" s="46"/>
      <c r="J15" s="46"/>
      <c r="K15" s="49">
        <f>((3.6*I5)/K14*(3.6*I5)/K14)/0.01</f>
        <v>8.294400000000001</v>
      </c>
      <c r="L15" s="27" t="s">
        <v>27</v>
      </c>
      <c r="N15" s="50" t="s">
        <v>64</v>
      </c>
      <c r="O15" s="51">
        <v>65</v>
      </c>
      <c r="P15" s="141"/>
      <c r="R15" s="33" t="s">
        <v>65</v>
      </c>
      <c r="S15" s="34" t="s">
        <v>66</v>
      </c>
      <c r="T15" s="117"/>
      <c r="V15" s="37">
        <v>29.7</v>
      </c>
      <c r="W15" s="38">
        <v>30.9</v>
      </c>
      <c r="X15" s="38">
        <v>50</v>
      </c>
      <c r="Y15" s="35">
        <v>88</v>
      </c>
      <c r="Z15" s="35">
        <v>31.5</v>
      </c>
    </row>
    <row r="16" spans="2:25" ht="19.5" customHeight="1" thickBot="1">
      <c r="B16" s="24"/>
      <c r="C16" s="11"/>
      <c r="D16" s="11"/>
      <c r="E16" s="11"/>
      <c r="F16" s="11"/>
      <c r="G16" s="11"/>
      <c r="H16" s="11"/>
      <c r="I16" s="10"/>
      <c r="J16" s="10"/>
      <c r="K16" s="32"/>
      <c r="L16" s="27"/>
      <c r="N16" s="13" t="s">
        <v>67</v>
      </c>
      <c r="O16" s="52">
        <v>80</v>
      </c>
      <c r="P16" s="139" t="s">
        <v>68</v>
      </c>
      <c r="R16" s="53" t="s">
        <v>69</v>
      </c>
      <c r="S16" s="54" t="s">
        <v>70</v>
      </c>
      <c r="T16" s="118"/>
      <c r="V16" s="37">
        <v>64.1</v>
      </c>
      <c r="W16" s="38">
        <v>61.1</v>
      </c>
      <c r="X16" s="38" t="s">
        <v>60</v>
      </c>
      <c r="Y16" s="35">
        <v>88</v>
      </c>
    </row>
    <row r="17" spans="2:26" ht="19.5" customHeight="1" thickBot="1">
      <c r="B17" s="113" t="s">
        <v>71</v>
      </c>
      <c r="C17" s="114"/>
      <c r="D17" s="114"/>
      <c r="E17" s="114"/>
      <c r="F17" s="114"/>
      <c r="G17" s="114"/>
      <c r="H17" s="115"/>
      <c r="I17" s="55">
        <f>I11</f>
        <v>2.1813017751479293</v>
      </c>
      <c r="J17" s="26" t="s">
        <v>27</v>
      </c>
      <c r="K17" s="55">
        <f>K11+K15+K7+I7</f>
        <v>32.47570177514793</v>
      </c>
      <c r="L17" s="27" t="s">
        <v>27</v>
      </c>
      <c r="N17" s="56" t="s">
        <v>72</v>
      </c>
      <c r="O17" s="29">
        <v>100</v>
      </c>
      <c r="P17" s="140"/>
      <c r="R17" s="57" t="s">
        <v>73</v>
      </c>
      <c r="S17" s="58" t="s">
        <v>74</v>
      </c>
      <c r="T17" s="116" t="s">
        <v>68</v>
      </c>
      <c r="V17" s="37">
        <v>75.1</v>
      </c>
      <c r="W17" s="38">
        <v>70.5</v>
      </c>
      <c r="X17" s="38">
        <v>65</v>
      </c>
      <c r="Y17" s="35">
        <v>126</v>
      </c>
      <c r="Z17" s="35">
        <v>93.5</v>
      </c>
    </row>
    <row r="18" spans="2:26" ht="19.5" customHeight="1">
      <c r="B18" s="113" t="s">
        <v>75</v>
      </c>
      <c r="C18" s="114"/>
      <c r="D18" s="114"/>
      <c r="E18" s="114"/>
      <c r="F18" s="114"/>
      <c r="G18" s="114"/>
      <c r="H18" s="119"/>
      <c r="I18" s="49">
        <f>(3.6*I5)/SQRT(0.01*I17)</f>
        <v>7.8</v>
      </c>
      <c r="J18" s="10" t="s">
        <v>53</v>
      </c>
      <c r="K18" s="49">
        <f>(3.6*K5)/SQRT(0.01*K11)</f>
        <v>5.633738994413211</v>
      </c>
      <c r="L18" s="12" t="s">
        <v>53</v>
      </c>
      <c r="N18" s="56" t="s">
        <v>76</v>
      </c>
      <c r="O18" s="29">
        <v>125</v>
      </c>
      <c r="P18" s="140"/>
      <c r="R18" s="33" t="s">
        <v>77</v>
      </c>
      <c r="S18" s="34" t="s">
        <v>78</v>
      </c>
      <c r="T18" s="117"/>
      <c r="V18" s="38">
        <v>93</v>
      </c>
      <c r="W18" s="38">
        <v>98.8</v>
      </c>
      <c r="X18" s="38">
        <v>80</v>
      </c>
      <c r="Y18" s="38">
        <v>174</v>
      </c>
      <c r="Z18" s="35">
        <v>110</v>
      </c>
    </row>
    <row r="19" spans="2:26" ht="19.5" customHeight="1" thickBot="1">
      <c r="B19" s="24"/>
      <c r="C19" s="11"/>
      <c r="D19" s="11"/>
      <c r="E19" s="11"/>
      <c r="F19" s="11"/>
      <c r="G19" s="11"/>
      <c r="H19" s="11"/>
      <c r="I19" s="59"/>
      <c r="J19" s="10"/>
      <c r="K19" s="59"/>
      <c r="L19" s="12"/>
      <c r="N19" s="20" t="s">
        <v>79</v>
      </c>
      <c r="O19" s="60">
        <v>150</v>
      </c>
      <c r="P19" s="141"/>
      <c r="R19" s="33" t="s">
        <v>80</v>
      </c>
      <c r="S19" s="34" t="s">
        <v>81</v>
      </c>
      <c r="T19" s="117"/>
      <c r="V19" s="38">
        <v>158.8</v>
      </c>
      <c r="W19" s="38">
        <v>158.8</v>
      </c>
      <c r="X19" s="38">
        <v>100</v>
      </c>
      <c r="Y19" s="38">
        <v>289</v>
      </c>
      <c r="Z19" s="35">
        <v>190</v>
      </c>
    </row>
    <row r="20" spans="2:26" ht="19.5" customHeight="1" thickBot="1">
      <c r="B20" s="24"/>
      <c r="C20" s="11"/>
      <c r="D20" s="11"/>
      <c r="E20" s="11"/>
      <c r="F20" s="11"/>
      <c r="G20" s="11"/>
      <c r="H20" s="11"/>
      <c r="I20" s="59"/>
      <c r="J20" s="10"/>
      <c r="K20" s="61" t="s">
        <v>82</v>
      </c>
      <c r="L20" s="12"/>
      <c r="P20" s="1"/>
      <c r="R20" s="33" t="s">
        <v>83</v>
      </c>
      <c r="S20" s="34" t="s">
        <v>84</v>
      </c>
      <c r="T20" s="117"/>
      <c r="V20" s="38">
        <v>249.1</v>
      </c>
      <c r="W20" s="38">
        <v>248.6</v>
      </c>
      <c r="X20" s="38">
        <v>125</v>
      </c>
      <c r="Y20" s="38">
        <v>444</v>
      </c>
      <c r="Z20" s="35">
        <v>301</v>
      </c>
    </row>
    <row r="21" spans="2:26" ht="19.5" customHeight="1" thickBot="1">
      <c r="B21" s="9"/>
      <c r="C21" s="10"/>
      <c r="D21" s="10"/>
      <c r="E21" s="10"/>
      <c r="F21" s="10"/>
      <c r="G21" s="10"/>
      <c r="H21" s="10"/>
      <c r="I21" s="10"/>
      <c r="J21" s="10"/>
      <c r="K21" s="62">
        <v>1</v>
      </c>
      <c r="L21" s="12"/>
      <c r="P21" s="1"/>
      <c r="R21" s="53"/>
      <c r="S21" s="54"/>
      <c r="T21" s="118"/>
      <c r="V21" s="38">
        <v>354.4</v>
      </c>
      <c r="W21" s="38">
        <v>351.5</v>
      </c>
      <c r="X21" s="38">
        <v>150</v>
      </c>
      <c r="Y21" s="38">
        <v>642</v>
      </c>
      <c r="Z21" s="35">
        <v>425</v>
      </c>
    </row>
    <row r="22" spans="2:12" ht="19.5" customHeight="1" thickBot="1">
      <c r="B22" s="63" t="s">
        <v>85</v>
      </c>
      <c r="C22" s="64"/>
      <c r="D22" s="64"/>
      <c r="E22" s="64"/>
      <c r="F22" s="64"/>
      <c r="G22" s="64"/>
      <c r="H22" s="64"/>
      <c r="I22" s="64"/>
      <c r="J22" s="64"/>
      <c r="K22" s="64"/>
      <c r="L22" s="12"/>
    </row>
    <row r="23" spans="2:24" ht="19.5" customHeight="1" thickBot="1">
      <c r="B23" s="65" t="s">
        <v>86</v>
      </c>
      <c r="C23" s="66">
        <v>33</v>
      </c>
      <c r="D23" s="67" t="s">
        <v>87</v>
      </c>
      <c r="E23" s="68" t="s">
        <v>18</v>
      </c>
      <c r="F23" s="69">
        <f>I9</f>
        <v>25</v>
      </c>
      <c r="G23" s="69">
        <f>K9</f>
        <v>25</v>
      </c>
      <c r="H23" s="70" t="s">
        <v>88</v>
      </c>
      <c r="I23" s="71" t="str">
        <f>IF(K14=0.25,S5,)&amp;IF(K14=0.4,S6,)&amp;IF(K14=0.63,S7,)&amp;IF(K14=1,S8,)&amp;IF(K14=1.6,S9,)&amp;IF(K14=2.5,S10,)&amp;IF(K14=4,S11,)&amp;IF(K14=6.3,S12,)&amp;IF(K14=10,S13,)&amp;IF(K14=16,S14,)&amp;IF(K14=25,S15,)&amp;IF(K14=40,S16,)&amp;IF(K14=49,S17,)&amp;IF(K14=78,S18,)&amp;IF(K14=124,S19,)&amp;IF(K14=200,S20,)</f>
        <v>15(4,0)</v>
      </c>
      <c r="J23" s="72" t="str">
        <f>IF(K21=1,O26,)&amp;IF(K21=2,O27,)&amp;IF(K21=3,O28,)&amp;IF(K21=4,O29,)&amp;IF(K21=5,O30,)&amp;IF(K21=6,O31,)</f>
        <v>Shuntab väljer</v>
      </c>
      <c r="K23" s="73"/>
      <c r="L23" s="74"/>
      <c r="N23" s="120" t="s">
        <v>89</v>
      </c>
      <c r="O23" s="121"/>
      <c r="P23" s="121"/>
      <c r="Q23" s="121"/>
      <c r="R23" s="121"/>
      <c r="S23" s="122"/>
      <c r="X23" s="3"/>
    </row>
    <row r="24" spans="2:24" ht="20.25" customHeight="1" thickBot="1">
      <c r="B24" s="24"/>
      <c r="C24" s="32"/>
      <c r="D24" s="10"/>
      <c r="E24" s="10"/>
      <c r="F24" s="32"/>
      <c r="G24" s="32"/>
      <c r="H24" s="11"/>
      <c r="I24" s="26"/>
      <c r="J24" s="75"/>
      <c r="K24" s="10"/>
      <c r="L24" s="12"/>
      <c r="N24" s="76" t="s">
        <v>90</v>
      </c>
      <c r="O24" s="123"/>
      <c r="P24" s="123"/>
      <c r="Q24" s="123"/>
      <c r="R24" s="123"/>
      <c r="S24" s="124"/>
      <c r="V24" s="3"/>
      <c r="W24" s="3"/>
      <c r="X24" s="3"/>
    </row>
    <row r="25" spans="2:24" ht="19.5" customHeight="1" thickBot="1">
      <c r="B25" s="24" t="s">
        <v>91</v>
      </c>
      <c r="C25" s="127" t="s">
        <v>92</v>
      </c>
      <c r="D25" s="128"/>
      <c r="E25" s="128"/>
      <c r="F25" s="128"/>
      <c r="G25" s="128"/>
      <c r="H25" s="128"/>
      <c r="I25" s="128"/>
      <c r="J25" s="128"/>
      <c r="K25" s="129"/>
      <c r="L25" s="12"/>
      <c r="N25" s="78" t="s">
        <v>93</v>
      </c>
      <c r="O25" s="125"/>
      <c r="P25" s="125"/>
      <c r="Q25" s="125"/>
      <c r="R25" s="125"/>
      <c r="S25" s="126"/>
      <c r="V25" s="3"/>
      <c r="W25" s="3"/>
      <c r="X25" s="3"/>
    </row>
    <row r="26" spans="2:24" ht="19.5" customHeight="1">
      <c r="B26" s="24"/>
      <c r="C26" s="130"/>
      <c r="D26" s="131"/>
      <c r="E26" s="131"/>
      <c r="F26" s="131"/>
      <c r="G26" s="131"/>
      <c r="H26" s="131"/>
      <c r="I26" s="131"/>
      <c r="J26" s="131"/>
      <c r="K26" s="132"/>
      <c r="L26" s="12"/>
      <c r="N26" s="76">
        <v>1</v>
      </c>
      <c r="O26" s="136" t="s">
        <v>94</v>
      </c>
      <c r="P26" s="137"/>
      <c r="Q26" s="137"/>
      <c r="R26" s="137"/>
      <c r="S26" s="138"/>
      <c r="V26" s="3"/>
      <c r="W26" s="3"/>
      <c r="X26" s="3"/>
    </row>
    <row r="27" spans="2:24" ht="19.5" customHeight="1" thickBot="1">
      <c r="B27" s="24"/>
      <c r="C27" s="133"/>
      <c r="D27" s="134"/>
      <c r="E27" s="134"/>
      <c r="F27" s="134"/>
      <c r="G27" s="134"/>
      <c r="H27" s="134"/>
      <c r="I27" s="134"/>
      <c r="J27" s="134"/>
      <c r="K27" s="135"/>
      <c r="L27" s="12"/>
      <c r="N27" s="79">
        <v>2</v>
      </c>
      <c r="O27" s="107" t="s">
        <v>95</v>
      </c>
      <c r="P27" s="108"/>
      <c r="Q27" s="108"/>
      <c r="R27" s="108"/>
      <c r="S27" s="109"/>
      <c r="V27" s="3"/>
      <c r="W27" s="3"/>
      <c r="X27" s="3"/>
    </row>
    <row r="28" spans="2:24" ht="19.5" customHeight="1">
      <c r="B28" s="24"/>
      <c r="C28" s="32"/>
      <c r="D28" s="10"/>
      <c r="E28" s="10"/>
      <c r="F28" s="32"/>
      <c r="G28" s="32"/>
      <c r="H28" s="11"/>
      <c r="I28" s="26"/>
      <c r="J28" s="75"/>
      <c r="K28" s="10"/>
      <c r="L28" s="12"/>
      <c r="N28" s="79">
        <v>3</v>
      </c>
      <c r="O28" s="107" t="s">
        <v>96</v>
      </c>
      <c r="P28" s="108"/>
      <c r="Q28" s="108"/>
      <c r="R28" s="108"/>
      <c r="S28" s="109"/>
      <c r="V28" s="3"/>
      <c r="W28" s="3"/>
      <c r="X28" s="3"/>
    </row>
    <row r="29" spans="2:24" ht="19.5" customHeight="1">
      <c r="B29" s="80"/>
      <c r="C29" s="19" t="s">
        <v>86</v>
      </c>
      <c r="D29" s="19"/>
      <c r="E29" s="19"/>
      <c r="F29" s="10"/>
      <c r="H29" s="81" t="s">
        <v>68</v>
      </c>
      <c r="I29" s="10"/>
      <c r="J29" s="10"/>
      <c r="K29" s="19" t="s">
        <v>68</v>
      </c>
      <c r="L29" s="12"/>
      <c r="N29" s="79">
        <v>4</v>
      </c>
      <c r="O29" s="107" t="s">
        <v>97</v>
      </c>
      <c r="P29" s="108"/>
      <c r="Q29" s="108"/>
      <c r="R29" s="108"/>
      <c r="S29" s="109"/>
      <c r="V29" s="3"/>
      <c r="W29" s="3"/>
      <c r="X29" s="3"/>
    </row>
    <row r="30" spans="2:24" ht="19.5" customHeight="1">
      <c r="B30" s="24" t="s">
        <v>98</v>
      </c>
      <c r="C30" s="10">
        <v>33</v>
      </c>
      <c r="D30" s="10"/>
      <c r="E30" s="10"/>
      <c r="F30" s="10"/>
      <c r="G30" s="11" t="s">
        <v>98</v>
      </c>
      <c r="H30" s="10">
        <v>33</v>
      </c>
      <c r="I30" s="10"/>
      <c r="J30" s="10"/>
      <c r="K30" s="32" t="s">
        <v>99</v>
      </c>
      <c r="L30" s="12"/>
      <c r="N30" s="79">
        <v>5</v>
      </c>
      <c r="O30" s="107" t="s">
        <v>100</v>
      </c>
      <c r="P30" s="108"/>
      <c r="Q30" s="108"/>
      <c r="R30" s="108"/>
      <c r="S30" s="109"/>
      <c r="V30" s="3"/>
      <c r="W30" s="3"/>
      <c r="X30" s="3"/>
    </row>
    <row r="31" spans="2:24" ht="19.5" customHeight="1" thickBo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2"/>
      <c r="N31" s="78">
        <v>6</v>
      </c>
      <c r="O31" s="110" t="s">
        <v>101</v>
      </c>
      <c r="P31" s="111"/>
      <c r="Q31" s="111"/>
      <c r="R31" s="111"/>
      <c r="S31" s="112"/>
      <c r="V31" s="3"/>
      <c r="W31" s="3"/>
      <c r="X31" s="3"/>
    </row>
    <row r="32" spans="2:24" ht="19.5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2"/>
      <c r="N32" s="82" t="s">
        <v>102</v>
      </c>
      <c r="O32" s="83"/>
      <c r="P32" s="83"/>
      <c r="Q32" s="84"/>
      <c r="R32" s="83"/>
      <c r="S32" s="85"/>
      <c r="V32" s="3"/>
      <c r="W32" s="3"/>
      <c r="X32" s="3"/>
    </row>
    <row r="33" spans="2:24" ht="19.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2"/>
      <c r="N33" s="82" t="s">
        <v>103</v>
      </c>
      <c r="O33" s="83"/>
      <c r="P33" s="83"/>
      <c r="Q33" s="83"/>
      <c r="R33" s="83"/>
      <c r="S33" s="85"/>
      <c r="V33" s="3"/>
      <c r="W33" s="3"/>
      <c r="X33" s="3"/>
    </row>
    <row r="34" spans="2:24" ht="19.5" customHeight="1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2"/>
      <c r="N34" s="86" t="s">
        <v>104</v>
      </c>
      <c r="O34" s="87"/>
      <c r="P34" s="87"/>
      <c r="Q34" s="87"/>
      <c r="R34" s="87"/>
      <c r="S34" s="88"/>
      <c r="V34" s="3"/>
      <c r="W34" s="3"/>
      <c r="X34" s="3"/>
    </row>
    <row r="35" spans="2:24" ht="19.5" customHeight="1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2"/>
      <c r="P35" s="1"/>
      <c r="Q35" s="1"/>
      <c r="R35" s="1"/>
      <c r="S35" s="1"/>
      <c r="T35" s="1"/>
      <c r="V35" s="3"/>
      <c r="W35" s="3"/>
      <c r="X35" s="3"/>
    </row>
    <row r="36" spans="2:20" ht="19.5" customHeight="1">
      <c r="B36" s="9"/>
      <c r="C36" s="89"/>
      <c r="D36" s="10"/>
      <c r="E36" s="10"/>
      <c r="F36" s="10"/>
      <c r="G36" s="10"/>
      <c r="H36" s="10"/>
      <c r="I36" s="10"/>
      <c r="J36" s="10"/>
      <c r="K36" s="10"/>
      <c r="L36" s="12"/>
      <c r="P36" s="1"/>
      <c r="Q36" s="1"/>
      <c r="R36" s="1"/>
      <c r="S36" s="1"/>
      <c r="T36" s="1"/>
    </row>
    <row r="37" spans="2:20" ht="19.5" customHeight="1" thickBot="1">
      <c r="B37" s="90"/>
      <c r="C37" s="91"/>
      <c r="D37" s="92"/>
      <c r="E37" s="92"/>
      <c r="F37" s="92"/>
      <c r="G37" s="92"/>
      <c r="H37" s="92"/>
      <c r="I37" s="92"/>
      <c r="J37" s="92"/>
      <c r="K37" s="93" t="s">
        <v>105</v>
      </c>
      <c r="L37" s="94"/>
      <c r="P37" s="1"/>
      <c r="Q37" s="1"/>
      <c r="R37" s="1"/>
      <c r="S37" s="1"/>
      <c r="T37" s="1"/>
    </row>
    <row r="38" spans="9:20" ht="11.25" customHeight="1">
      <c r="I38" s="77"/>
      <c r="J38" s="77"/>
      <c r="K38" s="77"/>
      <c r="P38" s="1"/>
      <c r="Q38" s="1"/>
      <c r="R38" s="1"/>
      <c r="S38" s="1"/>
      <c r="T38" s="1"/>
    </row>
    <row r="39" spans="3:20" ht="19.5" customHeight="1">
      <c r="C39" s="95" t="s">
        <v>106</v>
      </c>
      <c r="P39" s="1"/>
      <c r="Q39" s="1"/>
      <c r="R39" s="1"/>
      <c r="S39" s="1"/>
      <c r="T39" s="1"/>
    </row>
    <row r="40" spans="16:20" ht="10.5" customHeight="1">
      <c r="P40" s="1"/>
      <c r="Q40" s="1"/>
      <c r="R40" s="1"/>
      <c r="S40" s="1"/>
      <c r="T40" s="1"/>
    </row>
    <row r="41" spans="3:20" ht="19.5" customHeight="1">
      <c r="C41" s="96" t="s">
        <v>107</v>
      </c>
      <c r="D41" s="97"/>
      <c r="E41" s="97"/>
      <c r="F41" s="97"/>
      <c r="G41" s="97"/>
      <c r="H41" s="98"/>
      <c r="I41" s="96" t="s">
        <v>107</v>
      </c>
      <c r="J41" s="97"/>
      <c r="K41" s="98"/>
      <c r="P41" s="1"/>
      <c r="Q41" s="1"/>
      <c r="R41" s="1"/>
      <c r="S41" s="1"/>
      <c r="T41" s="1"/>
    </row>
    <row r="42" spans="3:20" ht="19.5" customHeight="1">
      <c r="C42" s="99" t="s">
        <v>108</v>
      </c>
      <c r="D42" s="89"/>
      <c r="E42" s="89"/>
      <c r="F42" s="89"/>
      <c r="G42" s="89"/>
      <c r="H42" s="100"/>
      <c r="I42" s="99" t="s">
        <v>109</v>
      </c>
      <c r="J42" s="89"/>
      <c r="K42" s="100"/>
      <c r="P42" s="1"/>
      <c r="Q42" s="1"/>
      <c r="R42" s="1"/>
      <c r="S42" s="1"/>
      <c r="T42" s="1"/>
    </row>
    <row r="43" spans="3:20" ht="19.5" customHeight="1">
      <c r="C43" s="99" t="s">
        <v>110</v>
      </c>
      <c r="D43" s="89"/>
      <c r="E43" s="89"/>
      <c r="F43" s="89"/>
      <c r="G43" s="89"/>
      <c r="H43" s="100"/>
      <c r="I43" s="99" t="s">
        <v>111</v>
      </c>
      <c r="J43" s="89"/>
      <c r="K43" s="100"/>
      <c r="P43" s="1"/>
      <c r="Q43" s="1"/>
      <c r="R43" s="1"/>
      <c r="S43" s="1"/>
      <c r="T43" s="1"/>
    </row>
    <row r="44" spans="3:20" ht="19.5" customHeight="1">
      <c r="C44" s="101" t="s">
        <v>112</v>
      </c>
      <c r="D44" s="89"/>
      <c r="E44" s="89"/>
      <c r="F44" s="89"/>
      <c r="G44" s="89"/>
      <c r="H44" s="100"/>
      <c r="I44" s="101" t="s">
        <v>113</v>
      </c>
      <c r="J44" s="89"/>
      <c r="K44" s="100"/>
      <c r="P44" s="1"/>
      <c r="Q44" s="1"/>
      <c r="R44" s="1"/>
      <c r="S44" s="1"/>
      <c r="T44" s="1"/>
    </row>
    <row r="45" spans="3:11" ht="19.5" customHeight="1">
      <c r="C45" s="102" t="s">
        <v>114</v>
      </c>
      <c r="D45" s="89"/>
      <c r="E45" s="89"/>
      <c r="F45" s="89"/>
      <c r="G45" s="89"/>
      <c r="H45" s="100"/>
      <c r="I45" s="102" t="s">
        <v>115</v>
      </c>
      <c r="J45" s="89"/>
      <c r="K45" s="100"/>
    </row>
    <row r="46" spans="3:11" ht="19.5" customHeight="1">
      <c r="C46" s="103" t="s">
        <v>116</v>
      </c>
      <c r="D46" s="89"/>
      <c r="E46" s="89"/>
      <c r="F46" s="89"/>
      <c r="G46" s="89"/>
      <c r="H46" s="100"/>
      <c r="I46" s="103" t="s">
        <v>117</v>
      </c>
      <c r="J46" s="89"/>
      <c r="K46" s="100"/>
    </row>
    <row r="47" spans="3:11" ht="19.5" customHeight="1">
      <c r="C47" s="104" t="s">
        <v>118</v>
      </c>
      <c r="D47" s="105"/>
      <c r="E47" s="105"/>
      <c r="F47" s="105"/>
      <c r="G47" s="105"/>
      <c r="H47" s="106"/>
      <c r="I47" s="104" t="s">
        <v>119</v>
      </c>
      <c r="J47" s="105"/>
      <c r="K47" s="106"/>
    </row>
    <row r="49" spans="23:29" ht="19.5" customHeight="1">
      <c r="W49" s="1"/>
      <c r="X49" s="1"/>
      <c r="Y49" s="7"/>
      <c r="Z49" s="7"/>
      <c r="AC49" s="8"/>
    </row>
    <row r="50" spans="23:25" ht="19.5" customHeight="1">
      <c r="W50" s="1"/>
      <c r="X50" s="1"/>
      <c r="Y50" s="1"/>
    </row>
    <row r="51" spans="23:25" ht="19.5" customHeight="1">
      <c r="W51" s="1"/>
      <c r="X51" s="1"/>
      <c r="Y51" s="1"/>
    </row>
    <row r="52" spans="23:25" ht="19.5" customHeight="1">
      <c r="W52" s="1"/>
      <c r="X52" s="1"/>
      <c r="Y52" s="1"/>
    </row>
    <row r="53" spans="23:25" ht="19.5" customHeight="1">
      <c r="W53" s="1"/>
      <c r="X53" s="1"/>
      <c r="Y53" s="1"/>
    </row>
    <row r="54" spans="23:25" ht="19.5" customHeight="1">
      <c r="W54" s="1"/>
      <c r="X54" s="1"/>
      <c r="Y54" s="1"/>
    </row>
    <row r="55" spans="23:25" ht="19.5" customHeight="1">
      <c r="W55" s="1"/>
      <c r="X55" s="1"/>
      <c r="Y55" s="1"/>
    </row>
    <row r="56" spans="23:25" ht="19.5" customHeight="1">
      <c r="W56" s="1"/>
      <c r="X56" s="1"/>
      <c r="Y56" s="1"/>
    </row>
    <row r="57" spans="23:25" ht="19.5" customHeight="1">
      <c r="W57" s="1"/>
      <c r="X57" s="1"/>
      <c r="Y57" s="1"/>
    </row>
    <row r="58" spans="23:25" ht="19.5" customHeight="1">
      <c r="W58" s="1"/>
      <c r="X58" s="1"/>
      <c r="Y58" s="1"/>
    </row>
    <row r="59" spans="23:25" ht="19.5" customHeight="1">
      <c r="W59" s="1"/>
      <c r="X59" s="1"/>
      <c r="Y59" s="1"/>
    </row>
    <row r="60" spans="23:25" ht="19.5" customHeight="1">
      <c r="W60" s="1"/>
      <c r="X60" s="1"/>
      <c r="Y60" s="1"/>
    </row>
    <row r="61" spans="23:25" ht="19.5" customHeight="1">
      <c r="W61" s="1"/>
      <c r="X61" s="1"/>
      <c r="Y61" s="1"/>
    </row>
    <row r="62" spans="23:25" ht="19.5" customHeight="1">
      <c r="W62" s="1"/>
      <c r="X62" s="1"/>
      <c r="Y62" s="1"/>
    </row>
    <row r="63" spans="23:25" ht="19.5" customHeight="1">
      <c r="W63" s="1"/>
      <c r="X63" s="1"/>
      <c r="Y63" s="1"/>
    </row>
    <row r="64" spans="23:25" ht="19.5" customHeight="1">
      <c r="W64" s="1"/>
      <c r="X64" s="1"/>
      <c r="Y64" s="1"/>
    </row>
    <row r="65" spans="23:25" ht="19.5" customHeight="1">
      <c r="W65" s="1"/>
      <c r="X65" s="1"/>
      <c r="Y65" s="1"/>
    </row>
    <row r="66" spans="23:25" ht="19.5" customHeight="1">
      <c r="W66" s="1"/>
      <c r="X66" s="1"/>
      <c r="Y66" s="1"/>
    </row>
    <row r="67" spans="23:25" ht="19.5" customHeight="1">
      <c r="W67" s="1"/>
      <c r="X67" s="1"/>
      <c r="Y67" s="1"/>
    </row>
    <row r="68" spans="23:25" ht="19.5" customHeight="1">
      <c r="W68" s="1"/>
      <c r="X68" s="1"/>
      <c r="Y68" s="1"/>
    </row>
    <row r="69" spans="23:25" ht="19.5" customHeight="1">
      <c r="W69" s="1"/>
      <c r="X69" s="1"/>
      <c r="Y69" s="1"/>
    </row>
    <row r="70" spans="23:25" ht="19.5" customHeight="1">
      <c r="W70" s="1"/>
      <c r="X70" s="1"/>
      <c r="Y70" s="1"/>
    </row>
    <row r="71" spans="23:25" ht="19.5" customHeight="1">
      <c r="W71" s="1"/>
      <c r="X71" s="1"/>
      <c r="Y71" s="1"/>
    </row>
    <row r="72" spans="23:25" ht="19.5" customHeight="1">
      <c r="W72" s="1"/>
      <c r="X72" s="1"/>
      <c r="Y72" s="1"/>
    </row>
    <row r="73" spans="23:25" ht="19.5" customHeight="1">
      <c r="W73" s="1"/>
      <c r="X73" s="1"/>
      <c r="Y73" s="1"/>
    </row>
    <row r="74" spans="23:25" ht="19.5" customHeight="1">
      <c r="W74" s="1"/>
      <c r="X74" s="1"/>
      <c r="Y74" s="1"/>
    </row>
    <row r="75" spans="23:25" ht="19.5" customHeight="1">
      <c r="W75" s="1"/>
      <c r="X75" s="1"/>
      <c r="Y75" s="1"/>
    </row>
    <row r="76" spans="23:25" ht="19.5" customHeight="1">
      <c r="W76" s="1"/>
      <c r="X76" s="1"/>
      <c r="Y76" s="1"/>
    </row>
    <row r="77" spans="23:25" ht="19.5" customHeight="1">
      <c r="W77" s="1"/>
      <c r="X77" s="1"/>
      <c r="Y77" s="1"/>
    </row>
    <row r="78" spans="23:25" ht="19.5" customHeight="1">
      <c r="W78" s="1"/>
      <c r="X78" s="1"/>
      <c r="Y78" s="1"/>
    </row>
    <row r="79" spans="23:25" ht="19.5" customHeight="1">
      <c r="W79" s="1"/>
      <c r="X79" s="1"/>
      <c r="Y79" s="1"/>
    </row>
    <row r="80" spans="23:25" ht="19.5" customHeight="1">
      <c r="W80" s="1"/>
      <c r="X80" s="1"/>
      <c r="Y80" s="1"/>
    </row>
    <row r="81" spans="23:25" ht="19.5" customHeight="1">
      <c r="W81" s="1"/>
      <c r="X81" s="1"/>
      <c r="Y81" s="1"/>
    </row>
    <row r="82" spans="23:25" ht="19.5" customHeight="1">
      <c r="W82" s="1"/>
      <c r="X82" s="1"/>
      <c r="Y82" s="1"/>
    </row>
    <row r="83" spans="23:29" ht="19.5" customHeight="1">
      <c r="W83" s="1"/>
      <c r="X83" s="1"/>
      <c r="Y83" s="1"/>
      <c r="AC83" s="2"/>
    </row>
    <row r="84" spans="23:29" ht="19.5" customHeight="1">
      <c r="W84" s="1"/>
      <c r="X84" s="1"/>
      <c r="Y84" s="1"/>
      <c r="AC84" s="2"/>
    </row>
    <row r="85" spans="23:29" ht="19.5" customHeight="1">
      <c r="W85" s="1"/>
      <c r="X85" s="1"/>
      <c r="Y85" s="1"/>
      <c r="AC85" s="2"/>
    </row>
    <row r="86" spans="23:29" ht="19.5" customHeight="1">
      <c r="W86" s="1"/>
      <c r="X86" s="1"/>
      <c r="Z86" s="2"/>
      <c r="AA86" s="2"/>
      <c r="AB86" s="2"/>
      <c r="AC86" s="2"/>
    </row>
    <row r="87" spans="23:29" ht="19.5" customHeight="1">
      <c r="W87" s="1"/>
      <c r="X87" s="1"/>
      <c r="Z87" s="2"/>
      <c r="AA87" s="2"/>
      <c r="AB87" s="2"/>
      <c r="AC87" s="2"/>
    </row>
    <row r="88" spans="23:29" ht="19.5" customHeight="1">
      <c r="W88" s="1"/>
      <c r="X88" s="1"/>
      <c r="Z88" s="2"/>
      <c r="AA88" s="2"/>
      <c r="AB88" s="2"/>
      <c r="AC88" s="2"/>
    </row>
    <row r="89" spans="23:29" ht="19.5" customHeight="1">
      <c r="W89" s="1"/>
      <c r="X89" s="1"/>
      <c r="Z89" s="2"/>
      <c r="AA89" s="2"/>
      <c r="AB89" s="2"/>
      <c r="AC89" s="2"/>
    </row>
    <row r="90" spans="23:29" ht="19.5" customHeight="1">
      <c r="W90" s="1"/>
      <c r="X90" s="1"/>
      <c r="Z90" s="2"/>
      <c r="AA90" s="2"/>
      <c r="AB90" s="2"/>
      <c r="AC90" s="2"/>
    </row>
  </sheetData>
  <sheetProtection password="CA49" sheet="1" objects="1" scenarios="1"/>
  <mergeCells count="28">
    <mergeCell ref="B15:H15"/>
    <mergeCell ref="P16:P19"/>
    <mergeCell ref="B1:L1"/>
    <mergeCell ref="N2:O2"/>
    <mergeCell ref="R2:S2"/>
    <mergeCell ref="F3:H3"/>
    <mergeCell ref="I3:K3"/>
    <mergeCell ref="B4:H4"/>
    <mergeCell ref="O26:S26"/>
    <mergeCell ref="O27:S27"/>
    <mergeCell ref="B5:H5"/>
    <mergeCell ref="P5:P15"/>
    <mergeCell ref="T5:T16"/>
    <mergeCell ref="B7:H7"/>
    <mergeCell ref="B9:H9"/>
    <mergeCell ref="B11:H11"/>
    <mergeCell ref="B13:H13"/>
    <mergeCell ref="B14:H14"/>
    <mergeCell ref="O28:S28"/>
    <mergeCell ref="O29:S29"/>
    <mergeCell ref="O30:S30"/>
    <mergeCell ref="O31:S31"/>
    <mergeCell ref="B17:H17"/>
    <mergeCell ref="T17:T21"/>
    <mergeCell ref="B18:H18"/>
    <mergeCell ref="N23:S23"/>
    <mergeCell ref="O24:S25"/>
    <mergeCell ref="C25:K27"/>
  </mergeCells>
  <hyperlinks>
    <hyperlink ref="C46" r:id="rId1" display="bebben@shuntab.se"/>
    <hyperlink ref="I46" r:id="rId2" display="ola@shuntab.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Shuntab Stockholm AB</dc:creator>
  <cp:keywords/>
  <dc:description/>
  <cp:lastModifiedBy>Shuntab Stockholm AB</cp:lastModifiedBy>
  <cp:lastPrinted>2011-10-11T09:38:11Z</cp:lastPrinted>
  <dcterms:created xsi:type="dcterms:W3CDTF">2011-10-11T09:28:21Z</dcterms:created>
  <dcterms:modified xsi:type="dcterms:W3CDTF">2011-10-11T09:38:17Z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