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25" windowHeight="8580" activeTab="0"/>
  </bookViews>
  <sheets>
    <sheet name="Standard shunt" sheetId="1" r:id="rId1"/>
  </sheets>
  <definedNames>
    <definedName name="_xlnm.Print_Area" localSheetId="0">'Standard shunt'!$B$2:$Q$46</definedName>
    <definedName name="Z_1E264311_477C_471B_9D1E_32ED83754395_.wvu.PrintArea" localSheetId="0" hidden="1">'Standard shunt'!$B$2:$Q$36</definedName>
  </definedNames>
  <calcPr fullCalcOnLoad="1"/>
</workbook>
</file>

<file path=xl/comments1.xml><?xml version="1.0" encoding="utf-8"?>
<comments xmlns="http://schemas.openxmlformats.org/spreadsheetml/2006/main">
  <authors>
    <author>Ola Stenholm</author>
  </authors>
  <commentList>
    <comment ref="P5" authorId="0">
      <text>
        <r>
          <rPr>
            <b/>
            <sz val="8"/>
            <rFont val="Tahoma"/>
            <family val="0"/>
          </rPr>
          <t>Här matar vi in vätske flödet från batterikörning eller sekundärberäkning</t>
        </r>
      </text>
    </comment>
    <comment ref="P7" authorId="0">
      <text>
        <r>
          <rPr>
            <b/>
            <sz val="8"/>
            <rFont val="Tahoma"/>
            <family val="0"/>
          </rPr>
          <t>Här matar vi in vätsketryckfallet sekundärt.</t>
        </r>
      </text>
    </comment>
    <comment ref="P9" authorId="0">
      <text>
        <r>
          <rPr>
            <b/>
            <sz val="10"/>
            <color indexed="10"/>
            <rFont val="Tahoma"/>
            <family val="2"/>
          </rPr>
          <t>HÄR LÄGGER VI IN DEN SEKUNDÄRA DIMENSIONEN PÅ SHUNTEN SOM VI HÄMTAR FRÅN LISTA 1</t>
        </r>
      </text>
    </comment>
    <comment ref="P17" authorId="0">
      <text>
        <r>
          <rPr>
            <b/>
            <sz val="8"/>
            <rFont val="Tahoma"/>
            <family val="0"/>
          </rPr>
          <t>Totalt tryckfall sekundärsida i shuntgruppen och belastning exkl. rördragning.
Detta värde skall pumpen dimensioneras efter</t>
        </r>
      </text>
    </comment>
    <comment ref="D24" authorId="0">
      <text>
        <r>
          <rPr>
            <b/>
            <sz val="8"/>
            <rFont val="Tahoma"/>
            <family val="0"/>
          </rPr>
          <t>2-VÄGS= 20  
3-VÄGS= 30</t>
        </r>
      </text>
    </comment>
    <comment ref="E24" authorId="0">
      <text>
        <r>
          <rPr>
            <b/>
            <sz val="8"/>
            <rFont val="Tahoma"/>
            <family val="0"/>
          </rPr>
          <t>V, FÖR VÄRME
K, FÖR KYLA</t>
        </r>
      </text>
    </comment>
    <comment ref="G24" authorId="0">
      <text>
        <r>
          <rPr>
            <b/>
            <sz val="8"/>
            <rFont val="Tahoma"/>
            <family val="0"/>
          </rPr>
          <t>DIMENSIONEN PÅ SHUNTENS PRIMÄRSIDA</t>
        </r>
      </text>
    </comment>
    <comment ref="J24" authorId="0">
      <text>
        <r>
          <rPr>
            <b/>
            <sz val="8"/>
            <rFont val="Tahoma"/>
            <family val="0"/>
          </rPr>
          <t xml:space="preserve">KVS-VÄRDE PÅ STYRVENTIL </t>
        </r>
      </text>
    </comment>
    <comment ref="P11" authorId="0">
      <text>
        <r>
          <rPr>
            <b/>
            <sz val="8"/>
            <rFont val="Tahoma"/>
            <family val="0"/>
          </rPr>
          <t>Beräknat tryckfall internt i shuntgruppens sekundärsida inkl. injusteringsventil och backventil</t>
        </r>
      </text>
    </comment>
    <comment ref="P18" authorId="0">
      <text>
        <r>
          <rPr>
            <b/>
            <sz val="8"/>
            <rFont val="Tahoma"/>
            <family val="0"/>
          </rPr>
          <t>Kv värde totalt shuntgrupp sekundärt</t>
        </r>
      </text>
    </comment>
    <comment ref="K5" authorId="0">
      <text>
        <r>
          <rPr>
            <sz val="8"/>
            <rFont val="Tahoma"/>
            <family val="0"/>
          </rPr>
          <t>Här lägger vi in primärflödet kyla i liter per sekund ( använd sekundärflödet om det inte finns tillgängligt)</t>
        </r>
      </text>
    </comment>
    <comment ref="K7" authorId="0">
      <text>
        <r>
          <rPr>
            <b/>
            <sz val="8"/>
            <rFont val="Tahoma"/>
            <family val="0"/>
          </rPr>
          <t>Här lägger vi in det primära tryckfallet vanligtvis 15-20 kPa eftersom det sällan finns angivet.</t>
        </r>
      </text>
    </comment>
    <comment ref="K9" authorId="0">
      <text>
        <r>
          <rPr>
            <b/>
            <sz val="10"/>
            <color indexed="10"/>
            <rFont val="Tahoma"/>
            <family val="2"/>
          </rPr>
          <t>HÄR LÄGGER VI IN DIMENSIONEN PÅ SHUNTEN SOM VI HÄMTAR FRÅN LISTA 1</t>
        </r>
      </text>
    </comment>
    <comment ref="K11" authorId="0">
      <text>
        <r>
          <rPr>
            <b/>
            <sz val="8"/>
            <rFont val="Tahoma"/>
            <family val="0"/>
          </rPr>
          <t>Beräknat tryckfall internt i shuntgruppens primärstida inkl. injusteringsventil</t>
        </r>
      </text>
    </comment>
    <comment ref="K13" authorId="0">
      <text>
        <r>
          <rPr>
            <b/>
            <sz val="8"/>
            <rFont val="Tahoma"/>
            <family val="0"/>
          </rPr>
          <t>Här räknar programmet fram ett beräknat kv-värde på styrventilen</t>
        </r>
      </text>
    </comment>
    <comment ref="K14" authorId="0">
      <text>
        <r>
          <rPr>
            <b/>
            <sz val="10"/>
            <color indexed="12"/>
            <rFont val="Tahoma"/>
            <family val="2"/>
          </rPr>
          <t>SE LISTA 2 VILKEN STYRVENTIL SOM PASSAR, SKRIV IN KVS VÄRDET OCH KONTROLLER ATT "TOTALT TRYCKFALL SHUNTGRUPP" RÄCKER TILL.</t>
        </r>
      </text>
    </comment>
    <comment ref="K15" authorId="0">
      <text>
        <r>
          <rPr>
            <b/>
            <sz val="8"/>
            <rFont val="Tahoma"/>
            <family val="0"/>
          </rPr>
          <t>Här räknar programmat fram tryckfallet över styrventilen som du valt.</t>
        </r>
      </text>
    </comment>
    <comment ref="K17" authorId="0">
      <text>
        <r>
          <rPr>
            <b/>
            <sz val="8"/>
            <rFont val="Tahoma"/>
            <family val="0"/>
          </rPr>
          <t>Totalt tryckfall i shuntgrupp.
Skall ej vara högre än "Trycfall primärt"</t>
        </r>
      </text>
    </comment>
    <comment ref="K18" authorId="0">
      <text>
        <r>
          <rPr>
            <b/>
            <sz val="8"/>
            <rFont val="Tahoma"/>
            <family val="0"/>
          </rPr>
          <t>Kv värde totalt shuntgrupp primärt.</t>
        </r>
      </text>
    </comment>
    <comment ref="K20" authorId="0">
      <text>
        <r>
          <rPr>
            <b/>
            <sz val="8"/>
            <rFont val="Tahoma"/>
            <family val="0"/>
          </rPr>
          <t>Ange primärtemperaturer för dimensionering av Värmeväxlare</t>
        </r>
      </text>
    </comment>
    <comment ref="P21" authorId="0">
      <text>
        <r>
          <rPr>
            <b/>
            <sz val="8"/>
            <rFont val="Tahoma"/>
            <family val="0"/>
          </rPr>
          <t>Ange primärtemperaturer för dimensionering av Värmeväxlare</t>
        </r>
      </text>
    </comment>
    <comment ref="H24" authorId="0">
      <text>
        <r>
          <rPr>
            <b/>
            <sz val="8"/>
            <rFont val="Tahoma"/>
            <family val="0"/>
          </rPr>
          <t>DIMENSION SHUNTGRUPPENS SEKUNDÄRA SIDA</t>
        </r>
      </text>
    </comment>
  </commentList>
</comments>
</file>

<file path=xl/sharedStrings.xml><?xml version="1.0" encoding="utf-8"?>
<sst xmlns="http://schemas.openxmlformats.org/spreadsheetml/2006/main" count="122" uniqueCount="102">
  <si>
    <t>SEKUNDÄR</t>
  </si>
  <si>
    <t>l/s</t>
  </si>
  <si>
    <t>kPa</t>
  </si>
  <si>
    <t>mm</t>
  </si>
  <si>
    <t>DN</t>
  </si>
  <si>
    <t>Lista 2</t>
  </si>
  <si>
    <t>Lista 1</t>
  </si>
  <si>
    <t>Kvs</t>
  </si>
  <si>
    <t>Flöde</t>
  </si>
  <si>
    <t>Rör DN</t>
  </si>
  <si>
    <t>Styrventil</t>
  </si>
  <si>
    <t>0,04-0,06</t>
  </si>
  <si>
    <t>15(0,63)</t>
  </si>
  <si>
    <t>0,07-0,11</t>
  </si>
  <si>
    <t>15(1,0)</t>
  </si>
  <si>
    <t>15(1,6)</t>
  </si>
  <si>
    <t>25(10)</t>
  </si>
  <si>
    <t>32(16)</t>
  </si>
  <si>
    <t>Kvs värde</t>
  </si>
  <si>
    <t>STAD/F</t>
  </si>
  <si>
    <t>MMA</t>
  </si>
  <si>
    <t>Dimension shuntgrupp</t>
  </si>
  <si>
    <t>Totalt tryckfall shuntgrupp</t>
  </si>
  <si>
    <t>Tryckfall</t>
  </si>
  <si>
    <t>Shuntkod</t>
  </si>
  <si>
    <t>R</t>
  </si>
  <si>
    <t>32x</t>
  </si>
  <si>
    <t>40x</t>
  </si>
  <si>
    <t>50x</t>
  </si>
  <si>
    <t>0,17-0,29</t>
  </si>
  <si>
    <t>15(2,7)</t>
  </si>
  <si>
    <t>40(27)</t>
  </si>
  <si>
    <t>50(39)</t>
  </si>
  <si>
    <t>65(63)</t>
  </si>
  <si>
    <t>6,6-10,6</t>
  </si>
  <si>
    <t>80(100)</t>
  </si>
  <si>
    <t>10,7-17,1</t>
  </si>
  <si>
    <t>100(160)</t>
  </si>
  <si>
    <t>17,2-23</t>
  </si>
  <si>
    <t>125(215)</t>
  </si>
  <si>
    <t>150(310)</t>
  </si>
  <si>
    <t>Önskas speciellt fabrikat på styrventil använd</t>
  </si>
  <si>
    <t>0,11-0,17</t>
  </si>
  <si>
    <t>0.14-0.22</t>
  </si>
  <si>
    <t>15(2,1)</t>
  </si>
  <si>
    <t>0,27-0,45</t>
  </si>
  <si>
    <t>20(4,2)</t>
  </si>
  <si>
    <t>0,35-0,6</t>
  </si>
  <si>
    <t>20(5.6)</t>
  </si>
  <si>
    <t>1,07-1,72</t>
  </si>
  <si>
    <t>1,68-2,9</t>
  </si>
  <si>
    <t>2,6-4,2</t>
  </si>
  <si>
    <t>4,2-6,78</t>
  </si>
  <si>
    <t>23,1-33.</t>
  </si>
  <si>
    <t>kvs</t>
  </si>
  <si>
    <t>Fyll i gula rutor</t>
  </si>
  <si>
    <t>Shuntab Sverige AB</t>
  </si>
  <si>
    <t>Polhemsgatan 22</t>
  </si>
  <si>
    <t>392 39 Kalmar</t>
  </si>
  <si>
    <t>Skicka detta till</t>
  </si>
  <si>
    <t>Hammarbyallé 25</t>
  </si>
  <si>
    <t>120 32 Stockholm</t>
  </si>
  <si>
    <t>tel. 08-640 25 04</t>
  </si>
  <si>
    <t>fax. 08-640 25 05</t>
  </si>
  <si>
    <t>fax. 0480-49 17 40</t>
  </si>
  <si>
    <t>tel. 0480-49 17 50</t>
  </si>
  <si>
    <t>KV</t>
  </si>
  <si>
    <t>KVS</t>
  </si>
  <si>
    <t>Kv värde shuntgrupp</t>
  </si>
  <si>
    <t>Vald styrventil Kvs-värde</t>
  </si>
  <si>
    <t>Tryckfall vald styrventil</t>
  </si>
  <si>
    <t>Beräkning Kv-värde Styrventil</t>
  </si>
  <si>
    <t>Tryckfall SHG exkl. styrventil</t>
  </si>
  <si>
    <t>Kv formel shuntgrupp</t>
  </si>
  <si>
    <t>("vald styrventil Kvs-värde")</t>
  </si>
  <si>
    <t>Temp. inlopp/utlopp primär</t>
  </si>
  <si>
    <t>Cْ</t>
  </si>
  <si>
    <t>Temp. inlopp/utlopp sek. kylfall</t>
  </si>
  <si>
    <t>8-18</t>
  </si>
  <si>
    <t xml:space="preserve">Tryckfall VVX </t>
  </si>
  <si>
    <t>0,6-1,07</t>
  </si>
  <si>
    <t>Markera vilket utförande som önskas</t>
  </si>
  <si>
    <t>kvs värde på önskad ventil i ruta för kvs värde</t>
  </si>
  <si>
    <t>PRIMÄR</t>
  </si>
  <si>
    <t>PERx1</t>
  </si>
  <si>
    <t>K</t>
  </si>
  <si>
    <t>25-15</t>
  </si>
  <si>
    <t>0.18-0.3</t>
  </si>
  <si>
    <t>0.3-0.45</t>
  </si>
  <si>
    <t>0.45-0.8</t>
  </si>
  <si>
    <t>0.8-1.0</t>
  </si>
  <si>
    <t>1.0-1.2</t>
  </si>
  <si>
    <t>1.2-1.7</t>
  </si>
  <si>
    <t>1.7-2.0</t>
  </si>
  <si>
    <t>2.0-3.0</t>
  </si>
  <si>
    <t>3.0-4.5</t>
  </si>
  <si>
    <t>4.5-6.0</t>
  </si>
  <si>
    <t>6.0-10</t>
  </si>
  <si>
    <t>10-16</t>
  </si>
  <si>
    <t>16-22</t>
  </si>
  <si>
    <r>
      <t>Preliminär dimensionering standardshuntgrupp</t>
    </r>
    <r>
      <rPr>
        <b/>
        <sz val="16"/>
        <rFont val="Arial"/>
        <family val="2"/>
      </rPr>
      <t xml:space="preserve"> PERx1</t>
    </r>
  </si>
  <si>
    <t>0.04-0.18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</si>
</sst>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0.0"/>
    <numFmt numFmtId="166" formatCode="0.00_ ;[Red]\-0.00\ "/>
    <numFmt numFmtId="167" formatCode="0.000"/>
  </numFmts>
  <fonts count="15">
    <font>
      <sz val="10"/>
      <name val="Arial"/>
      <family val="0"/>
    </font>
    <font>
      <sz val="16"/>
      <name val="Arial"/>
      <family val="2"/>
    </font>
    <font>
      <sz val="16"/>
      <color indexed="10"/>
      <name val="Arial"/>
      <family val="2"/>
    </font>
    <font>
      <sz val="16"/>
      <color indexed="9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8"/>
      <name val="Tahoma"/>
      <family val="0"/>
    </font>
    <font>
      <sz val="18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1" fillId="3" borderId="0" xfId="0" applyFont="1" applyFill="1" applyBorder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165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left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2" fontId="1" fillId="3" borderId="7" xfId="0" applyNumberFormat="1" applyFont="1" applyFill="1" applyBorder="1" applyAlignment="1" applyProtection="1">
      <alignment horizontal="center"/>
      <protection hidden="1"/>
    </xf>
    <xf numFmtId="1" fontId="1" fillId="3" borderId="0" xfId="0" applyNumberFormat="1" applyFont="1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 applyProtection="1">
      <alignment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165" fontId="1" fillId="3" borderId="11" xfId="0" applyNumberFormat="1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/>
      <protection hidden="1"/>
    </xf>
    <xf numFmtId="0" fontId="4" fillId="3" borderId="5" xfId="0" applyFont="1" applyFill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horizontal="right"/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 horizontal="right"/>
      <protection hidden="1"/>
    </xf>
    <xf numFmtId="0" fontId="4" fillId="3" borderId="7" xfId="0" applyFont="1" applyFill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right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2" fontId="1" fillId="3" borderId="25" xfId="0" applyNumberFormat="1" applyFont="1" applyFill="1" applyBorder="1" applyAlignment="1" applyProtection="1">
      <alignment horizontal="center"/>
      <protection hidden="1"/>
    </xf>
    <xf numFmtId="2" fontId="1" fillId="3" borderId="26" xfId="0" applyNumberFormat="1" applyFont="1" applyFill="1" applyBorder="1" applyAlignment="1" applyProtection="1">
      <alignment horizontal="center"/>
      <protection hidden="1"/>
    </xf>
    <xf numFmtId="2" fontId="1" fillId="3" borderId="27" xfId="0" applyNumberFormat="1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49" fontId="1" fillId="2" borderId="28" xfId="0" applyNumberFormat="1" applyFont="1" applyFill="1" applyBorder="1" applyAlignment="1" applyProtection="1">
      <alignment horizontal="center"/>
      <protection locked="0"/>
    </xf>
    <xf numFmtId="49" fontId="1" fillId="2" borderId="33" xfId="0" applyNumberFormat="1" applyFont="1" applyFill="1" applyBorder="1" applyAlignment="1" applyProtection="1">
      <alignment horizontal="center"/>
      <protection locked="0"/>
    </xf>
    <xf numFmtId="49" fontId="1" fillId="2" borderId="2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hidden="1"/>
    </xf>
    <xf numFmtId="0" fontId="10" fillId="0" borderId="30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3" borderId="31" xfId="0" applyFont="1" applyFill="1" applyBorder="1" applyAlignment="1" applyProtection="1">
      <alignment horizontal="center"/>
      <protection hidden="1"/>
    </xf>
    <xf numFmtId="0" fontId="1" fillId="3" borderId="32" xfId="0" applyFont="1" applyFill="1" applyBorder="1" applyAlignment="1" applyProtection="1">
      <alignment horizontal="center"/>
      <protection hidden="1"/>
    </xf>
    <xf numFmtId="2" fontId="4" fillId="3" borderId="30" xfId="0" applyNumberFormat="1" applyFont="1" applyFill="1" applyBorder="1" applyAlignment="1" applyProtection="1">
      <alignment horizontal="center"/>
      <protection hidden="1"/>
    </xf>
    <xf numFmtId="2" fontId="4" fillId="3" borderId="31" xfId="0" applyNumberFormat="1" applyFont="1" applyFill="1" applyBorder="1" applyAlignment="1" applyProtection="1">
      <alignment horizontal="center"/>
      <protection hidden="1"/>
    </xf>
    <xf numFmtId="2" fontId="4" fillId="3" borderId="32" xfId="0" applyNumberFormat="1" applyFont="1" applyFill="1" applyBorder="1" applyAlignment="1" applyProtection="1">
      <alignment horizontal="center"/>
      <protection hidden="1"/>
    </xf>
    <xf numFmtId="0" fontId="3" fillId="3" borderId="34" xfId="0" applyFont="1" applyFill="1" applyBorder="1" applyAlignment="1" applyProtection="1">
      <alignment horizontal="center"/>
      <protection hidden="1"/>
    </xf>
    <xf numFmtId="165" fontId="3" fillId="3" borderId="35" xfId="0" applyNumberFormat="1" applyFont="1" applyFill="1" applyBorder="1" applyAlignment="1" applyProtection="1">
      <alignment horizontal="center"/>
      <protection hidden="1"/>
    </xf>
    <xf numFmtId="165" fontId="1" fillId="3" borderId="20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3" borderId="22" xfId="0" applyNumberFormat="1" applyFont="1" applyFill="1" applyBorder="1" applyAlignment="1" applyProtection="1">
      <alignment horizontal="center"/>
      <protection hidden="1"/>
    </xf>
    <xf numFmtId="2" fontId="1" fillId="3" borderId="28" xfId="0" applyNumberFormat="1" applyFont="1" applyFill="1" applyBorder="1" applyAlignment="1" applyProtection="1">
      <alignment horizontal="center"/>
      <protection hidden="1"/>
    </xf>
    <xf numFmtId="2" fontId="1" fillId="3" borderId="33" xfId="0" applyNumberFormat="1" applyFont="1" applyFill="1" applyBorder="1" applyAlignment="1" applyProtection="1">
      <alignment horizontal="center"/>
      <protection hidden="1"/>
    </xf>
    <xf numFmtId="2" fontId="1" fillId="3" borderId="29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25</xdr:row>
      <xdr:rowOff>180975</xdr:rowOff>
    </xdr:from>
    <xdr:to>
      <xdr:col>5</xdr:col>
      <xdr:colOff>257175</xdr:colOff>
      <xdr:row>32</xdr:row>
      <xdr:rowOff>123825</xdr:rowOff>
    </xdr:to>
    <xdr:pic>
      <xdr:nvPicPr>
        <xdr:cNvPr id="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372225"/>
          <a:ext cx="20478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180975</xdr:rowOff>
    </xdr:from>
    <xdr:to>
      <xdr:col>12</xdr:col>
      <xdr:colOff>66675</xdr:colOff>
      <xdr:row>32</xdr:row>
      <xdr:rowOff>180975</xdr:rowOff>
    </xdr:to>
    <xdr:pic>
      <xdr:nvPicPr>
        <xdr:cNvPr id="2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6372225"/>
          <a:ext cx="21240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25</xdr:row>
      <xdr:rowOff>200025</xdr:rowOff>
    </xdr:from>
    <xdr:to>
      <xdr:col>16</xdr:col>
      <xdr:colOff>371475</xdr:colOff>
      <xdr:row>32</xdr:row>
      <xdr:rowOff>238125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6391275"/>
          <a:ext cx="22479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6"/>
  <sheetViews>
    <sheetView tabSelected="1" zoomScale="75" zoomScaleNormal="75" workbookViewId="0" topLeftCell="B2">
      <selection activeCell="S11" sqref="S11"/>
    </sheetView>
  </sheetViews>
  <sheetFormatPr defaultColWidth="9.140625" defaultRowHeight="19.5" customHeight="1"/>
  <cols>
    <col min="1" max="1" width="3.57421875" style="2" customWidth="1"/>
    <col min="2" max="2" width="3.28125" style="2" customWidth="1"/>
    <col min="3" max="3" width="16.7109375" style="2" customWidth="1"/>
    <col min="4" max="4" width="5.140625" style="2" bestFit="1" customWidth="1"/>
    <col min="5" max="5" width="4.421875" style="2" customWidth="1"/>
    <col min="6" max="6" width="5.57421875" style="2" customWidth="1"/>
    <col min="7" max="7" width="6.00390625" style="2" customWidth="1"/>
    <col min="8" max="8" width="5.140625" style="2" bestFit="1" customWidth="1"/>
    <col min="9" max="9" width="6.7109375" style="2" customWidth="1"/>
    <col min="10" max="10" width="2.421875" style="2" customWidth="1"/>
    <col min="11" max="11" width="4.140625" style="2" customWidth="1"/>
    <col min="12" max="12" width="6.00390625" style="2" customWidth="1"/>
    <col min="13" max="13" width="2.00390625" style="2" customWidth="1"/>
    <col min="14" max="14" width="9.421875" style="2" customWidth="1"/>
    <col min="15" max="15" width="2.7109375" style="2" customWidth="1"/>
    <col min="16" max="16" width="16.140625" style="2" customWidth="1"/>
    <col min="17" max="17" width="8.00390625" style="2" customWidth="1"/>
    <col min="18" max="18" width="3.57421875" style="2" customWidth="1"/>
    <col min="19" max="19" width="16.00390625" style="2" customWidth="1"/>
    <col min="20" max="20" width="11.57421875" style="2" bestFit="1" customWidth="1"/>
    <col min="21" max="21" width="3.421875" style="2" customWidth="1"/>
    <col min="22" max="22" width="14.421875" style="2" bestFit="1" customWidth="1"/>
    <col min="23" max="23" width="13.8515625" style="24" bestFit="1" customWidth="1"/>
    <col min="24" max="24" width="4.421875" style="24" customWidth="1"/>
    <col min="25" max="25" width="15.7109375" style="24" hidden="1" customWidth="1"/>
    <col min="26" max="26" width="14.8515625" style="24" hidden="1" customWidth="1"/>
    <col min="27" max="28" width="14.8515625" style="24" bestFit="1" customWidth="1"/>
    <col min="29" max="30" width="9.140625" style="24" customWidth="1"/>
    <col min="31" max="16384" width="9.140625" style="2" customWidth="1"/>
  </cols>
  <sheetData>
    <row r="1" ht="19.5" customHeight="1" thickBot="1"/>
    <row r="2" spans="2:30" ht="19.5" customHeight="1" thickBot="1">
      <c r="B2" s="96" t="s">
        <v>100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S2" s="94" t="s">
        <v>6</v>
      </c>
      <c r="T2" s="95"/>
      <c r="U2" s="25"/>
      <c r="V2" s="91" t="s">
        <v>5</v>
      </c>
      <c r="W2" s="92"/>
      <c r="Y2" s="77"/>
      <c r="Z2" s="77"/>
      <c r="AD2" s="2"/>
    </row>
    <row r="3" spans="2:30" ht="19.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S3" s="49" t="s">
        <v>8</v>
      </c>
      <c r="T3" s="50" t="s">
        <v>9</v>
      </c>
      <c r="U3" s="24"/>
      <c r="V3" s="38" t="s">
        <v>8</v>
      </c>
      <c r="W3" s="39" t="s">
        <v>10</v>
      </c>
      <c r="Y3" s="32" t="s">
        <v>18</v>
      </c>
      <c r="Z3" s="32" t="s">
        <v>18</v>
      </c>
      <c r="AD3" s="2"/>
    </row>
    <row r="4" spans="2:30" ht="19.5" customHeight="1" thickBot="1">
      <c r="B4" s="6"/>
      <c r="C4" s="7"/>
      <c r="D4" s="31" t="s">
        <v>55</v>
      </c>
      <c r="E4" s="7"/>
      <c r="F4" s="7"/>
      <c r="G4" s="7"/>
      <c r="H4" s="7"/>
      <c r="I4" s="7"/>
      <c r="J4" s="7"/>
      <c r="K4" s="90" t="s">
        <v>83</v>
      </c>
      <c r="L4" s="90"/>
      <c r="M4" s="90"/>
      <c r="N4" s="90"/>
      <c r="O4" s="7"/>
      <c r="P4" s="90" t="s">
        <v>0</v>
      </c>
      <c r="Q4" s="93"/>
      <c r="S4" s="51" t="s">
        <v>1</v>
      </c>
      <c r="T4" s="52" t="s">
        <v>3</v>
      </c>
      <c r="U4" s="24"/>
      <c r="V4" s="40" t="s">
        <v>1</v>
      </c>
      <c r="W4" s="41" t="s">
        <v>54</v>
      </c>
      <c r="Y4" s="32" t="s">
        <v>20</v>
      </c>
      <c r="Z4" s="32" t="s">
        <v>19</v>
      </c>
      <c r="AD4" s="2"/>
    </row>
    <row r="5" spans="2:30" ht="19.5" customHeight="1" thickBot="1">
      <c r="B5" s="72"/>
      <c r="C5" s="10"/>
      <c r="D5" s="10"/>
      <c r="E5" s="10"/>
      <c r="F5" s="10"/>
      <c r="G5" s="10"/>
      <c r="H5" s="7"/>
      <c r="I5" s="9" t="s">
        <v>8</v>
      </c>
      <c r="J5" s="10"/>
      <c r="K5" s="84">
        <v>1.5</v>
      </c>
      <c r="L5" s="85"/>
      <c r="M5" s="86"/>
      <c r="N5" s="11" t="s">
        <v>1</v>
      </c>
      <c r="O5" s="11"/>
      <c r="P5" s="1">
        <v>1.5</v>
      </c>
      <c r="Q5" s="12" t="s">
        <v>1</v>
      </c>
      <c r="S5" s="53" t="s">
        <v>101</v>
      </c>
      <c r="T5" s="54">
        <v>15</v>
      </c>
      <c r="U5" s="24"/>
      <c r="V5" s="38" t="s">
        <v>11</v>
      </c>
      <c r="W5" s="42" t="s">
        <v>12</v>
      </c>
      <c r="Y5" s="33">
        <v>2.7</v>
      </c>
      <c r="Z5" s="33">
        <v>1.5</v>
      </c>
      <c r="AD5" s="2"/>
    </row>
    <row r="6" spans="2:30" ht="19.5" customHeight="1" thickBo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1"/>
      <c r="O6" s="11"/>
      <c r="P6" s="13"/>
      <c r="Q6" s="12"/>
      <c r="S6" s="53" t="s">
        <v>87</v>
      </c>
      <c r="T6" s="54">
        <v>20</v>
      </c>
      <c r="U6" s="24"/>
      <c r="V6" s="43" t="s">
        <v>13</v>
      </c>
      <c r="W6" s="44" t="s">
        <v>14</v>
      </c>
      <c r="Y6" s="33">
        <v>3.4</v>
      </c>
      <c r="Z6" s="33">
        <v>2.5</v>
      </c>
      <c r="AD6" s="2"/>
    </row>
    <row r="7" spans="2:30" ht="19.5" customHeight="1" thickBot="1">
      <c r="B7" s="72"/>
      <c r="C7" s="10"/>
      <c r="D7" s="10"/>
      <c r="E7" s="10"/>
      <c r="F7" s="10"/>
      <c r="G7" s="10"/>
      <c r="H7" s="10"/>
      <c r="I7" s="9" t="s">
        <v>23</v>
      </c>
      <c r="J7" s="10"/>
      <c r="K7" s="84">
        <v>25</v>
      </c>
      <c r="L7" s="85"/>
      <c r="M7" s="86"/>
      <c r="N7" s="11" t="s">
        <v>2</v>
      </c>
      <c r="O7" s="11"/>
      <c r="P7" s="1">
        <v>25</v>
      </c>
      <c r="Q7" s="12" t="s">
        <v>2</v>
      </c>
      <c r="S7" s="53" t="s">
        <v>88</v>
      </c>
      <c r="T7" s="54">
        <v>25</v>
      </c>
      <c r="U7" s="24"/>
      <c r="V7" s="43" t="s">
        <v>42</v>
      </c>
      <c r="W7" s="44" t="s">
        <v>15</v>
      </c>
      <c r="Y7" s="33">
        <v>4.7</v>
      </c>
      <c r="Z7" s="33">
        <v>5.2</v>
      </c>
      <c r="AD7" s="2"/>
    </row>
    <row r="8" spans="2:30" ht="19.5" customHeight="1" thickBo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3"/>
      <c r="N8" s="11"/>
      <c r="O8" s="11"/>
      <c r="P8" s="13"/>
      <c r="Q8" s="12"/>
      <c r="S8" s="53" t="s">
        <v>89</v>
      </c>
      <c r="T8" s="54">
        <v>32</v>
      </c>
      <c r="U8" s="24"/>
      <c r="V8" s="45" t="s">
        <v>43</v>
      </c>
      <c r="W8" s="44" t="s">
        <v>44</v>
      </c>
      <c r="Y8" s="33">
        <v>7.8</v>
      </c>
      <c r="Z8" s="33">
        <v>7.7</v>
      </c>
      <c r="AD8" s="2"/>
    </row>
    <row r="9" spans="2:30" ht="19.5" customHeight="1" thickBot="1">
      <c r="B9" s="72"/>
      <c r="C9" s="10"/>
      <c r="D9" s="10"/>
      <c r="E9" s="10"/>
      <c r="F9" s="10"/>
      <c r="G9" s="10"/>
      <c r="H9" s="10"/>
      <c r="I9" s="9" t="s">
        <v>21</v>
      </c>
      <c r="J9" s="10"/>
      <c r="K9" s="84">
        <v>50</v>
      </c>
      <c r="L9" s="85"/>
      <c r="M9" s="86"/>
      <c r="N9" s="11" t="s">
        <v>3</v>
      </c>
      <c r="O9" s="11"/>
      <c r="P9" s="1">
        <v>50</v>
      </c>
      <c r="Q9" s="12" t="s">
        <v>3</v>
      </c>
      <c r="S9" s="53" t="s">
        <v>90</v>
      </c>
      <c r="T9" s="54" t="s">
        <v>26</v>
      </c>
      <c r="U9" s="24"/>
      <c r="V9" s="43" t="s">
        <v>29</v>
      </c>
      <c r="W9" s="44" t="s">
        <v>30</v>
      </c>
      <c r="Y9" s="33">
        <v>12.4</v>
      </c>
      <c r="Z9" s="33">
        <v>13.3</v>
      </c>
      <c r="AD9" s="2"/>
    </row>
    <row r="10" spans="2:30" ht="19.5" customHeight="1">
      <c r="B10" s="6"/>
      <c r="C10" s="69"/>
      <c r="D10" s="69"/>
      <c r="E10" s="69"/>
      <c r="F10" s="69"/>
      <c r="G10" s="69"/>
      <c r="H10" s="69"/>
      <c r="I10" s="68" t="s">
        <v>73</v>
      </c>
      <c r="J10" s="69"/>
      <c r="K10" s="103">
        <f>IF(K9="15z",Y5,)+IF(K9=15,Y6,)+IF(K9=20,Y7,)+IF(K9=25,Y8,)+IF(K9=32,Y9,)+IF(K9="32x",Y10,)+IF(K9=40,Y11,)+IF(K9="40x",Y12,)+IF(K9=50,Y13,)+IF(K9="50x",Y14,)+IF(K9=65,Y15,)+IF(K9=80,Y16,)+IF(K9=100,Y17,)+IF(K9=125,Y18,)+IF(K9=150,Y19,)</f>
        <v>29.7</v>
      </c>
      <c r="L10" s="103"/>
      <c r="M10" s="103"/>
      <c r="N10" s="15" t="s">
        <v>7</v>
      </c>
      <c r="O10" s="15"/>
      <c r="P10" s="14">
        <f>IF(P9="15z",Y5,)+IF(P9=15,Y6,)+IF(P9=20,Y7,)+IF(P9=25,Y8,)+IF(P9=32,Y9,)+IF(P9="32x",Y10,)+IF(P9=40,Y11,)+IF(P9="40x",Y12,)+IF(P9=50,Y13,)+IF(P9="50x",Y14,)+IF(P9=65,Y15,)+IF(P9=80,Y16,)+IF(P9=100,Y17,)+IF(P9=125,Y18,)+IF(P9=150,Y19,)</f>
        <v>29.7</v>
      </c>
      <c r="Q10" s="16" t="s">
        <v>7</v>
      </c>
      <c r="S10" s="53" t="s">
        <v>91</v>
      </c>
      <c r="T10" s="54">
        <v>40</v>
      </c>
      <c r="U10" s="24"/>
      <c r="V10" s="43" t="s">
        <v>45</v>
      </c>
      <c r="W10" s="44" t="s">
        <v>46</v>
      </c>
      <c r="Y10" s="33">
        <v>17.3</v>
      </c>
      <c r="Z10" s="33">
        <v>17.1</v>
      </c>
      <c r="AD10" s="2"/>
    </row>
    <row r="11" spans="2:30" ht="19.5" customHeight="1">
      <c r="B11" s="6"/>
      <c r="C11" s="10"/>
      <c r="D11" s="10"/>
      <c r="E11" s="10"/>
      <c r="F11" s="10"/>
      <c r="G11" s="10"/>
      <c r="H11" s="7"/>
      <c r="I11" s="9" t="s">
        <v>72</v>
      </c>
      <c r="J11" s="10"/>
      <c r="K11" s="107">
        <f>((3.6*K5)/K10)*((3.6*K5)/K10)/0.01</f>
        <v>3.3057851239669422</v>
      </c>
      <c r="L11" s="108"/>
      <c r="M11" s="109"/>
      <c r="N11" s="11" t="s">
        <v>2</v>
      </c>
      <c r="O11" s="11"/>
      <c r="P11" s="17">
        <f>(((3.6*P5)/P10)*((3.6*P5)/P10)/0.01)+2</f>
        <v>5.305785123966942</v>
      </c>
      <c r="Q11" s="12" t="s">
        <v>2</v>
      </c>
      <c r="S11" s="53" t="s">
        <v>92</v>
      </c>
      <c r="T11" s="54" t="s">
        <v>27</v>
      </c>
      <c r="U11" s="24"/>
      <c r="V11" s="43" t="s">
        <v>47</v>
      </c>
      <c r="W11" s="44" t="s">
        <v>48</v>
      </c>
      <c r="Y11" s="33">
        <v>18.3</v>
      </c>
      <c r="Z11" s="33">
        <v>18</v>
      </c>
      <c r="AD11" s="2"/>
    </row>
    <row r="12" spans="2:30" ht="19.5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7"/>
      <c r="O12" s="7"/>
      <c r="P12" s="13"/>
      <c r="Q12" s="12"/>
      <c r="S12" s="53" t="s">
        <v>93</v>
      </c>
      <c r="T12" s="54">
        <v>50</v>
      </c>
      <c r="U12" s="24"/>
      <c r="V12" s="43" t="s">
        <v>80</v>
      </c>
      <c r="W12" s="44" t="s">
        <v>16</v>
      </c>
      <c r="Y12" s="34">
        <v>26.9</v>
      </c>
      <c r="Z12" s="34">
        <v>27.9</v>
      </c>
      <c r="AD12" s="2"/>
    </row>
    <row r="13" spans="2:30" ht="19.5" customHeight="1" thickBot="1">
      <c r="B13" s="6"/>
      <c r="C13" s="10"/>
      <c r="D13" s="10"/>
      <c r="E13" s="10"/>
      <c r="F13" s="10"/>
      <c r="G13" s="10"/>
      <c r="H13" s="10"/>
      <c r="I13" s="9" t="s">
        <v>71</v>
      </c>
      <c r="J13" s="10"/>
      <c r="K13" s="104">
        <f>(3.6*K5)/SQRT(0.01*K7)</f>
        <v>10.8</v>
      </c>
      <c r="L13" s="105"/>
      <c r="M13" s="106"/>
      <c r="N13" s="11" t="s">
        <v>66</v>
      </c>
      <c r="O13" s="11"/>
      <c r="P13" s="18"/>
      <c r="Q13" s="12"/>
      <c r="S13" s="53" t="s">
        <v>94</v>
      </c>
      <c r="T13" s="54" t="s">
        <v>28</v>
      </c>
      <c r="U13" s="24"/>
      <c r="V13" s="43" t="s">
        <v>49</v>
      </c>
      <c r="W13" s="44" t="s">
        <v>17</v>
      </c>
      <c r="Y13" s="33">
        <v>29.7</v>
      </c>
      <c r="Z13" s="34">
        <v>30.9</v>
      </c>
      <c r="AD13" s="2"/>
    </row>
    <row r="14" spans="2:30" ht="19.5" customHeight="1" thickBot="1">
      <c r="B14" s="6"/>
      <c r="C14" s="10"/>
      <c r="D14" s="10"/>
      <c r="E14" s="10"/>
      <c r="F14" s="10"/>
      <c r="G14" s="10"/>
      <c r="H14" s="10"/>
      <c r="I14" s="9" t="s">
        <v>69</v>
      </c>
      <c r="J14" s="10"/>
      <c r="K14" s="84">
        <v>16</v>
      </c>
      <c r="L14" s="85"/>
      <c r="M14" s="86"/>
      <c r="N14" s="11" t="s">
        <v>67</v>
      </c>
      <c r="O14" s="11"/>
      <c r="P14" s="13"/>
      <c r="Q14" s="12"/>
      <c r="S14" s="53" t="s">
        <v>95</v>
      </c>
      <c r="T14" s="54">
        <v>65</v>
      </c>
      <c r="U14" s="24"/>
      <c r="V14" s="43" t="s">
        <v>50</v>
      </c>
      <c r="W14" s="44" t="s">
        <v>31</v>
      </c>
      <c r="Y14" s="33">
        <v>64.1</v>
      </c>
      <c r="Z14" s="34">
        <v>61.1</v>
      </c>
      <c r="AD14" s="2"/>
    </row>
    <row r="15" spans="2:30" ht="19.5" customHeight="1" thickBot="1">
      <c r="B15" s="6"/>
      <c r="C15" s="10"/>
      <c r="D15" s="10"/>
      <c r="E15" s="10"/>
      <c r="F15" s="10"/>
      <c r="G15" s="10"/>
      <c r="H15" s="10"/>
      <c r="I15" s="9" t="s">
        <v>70</v>
      </c>
      <c r="J15" s="10"/>
      <c r="K15" s="81">
        <f>((3.6*K5)/K14*(3.6*K5)/K14)/0.01</f>
        <v>11.390625000000002</v>
      </c>
      <c r="L15" s="82"/>
      <c r="M15" s="83"/>
      <c r="N15" s="11" t="s">
        <v>2</v>
      </c>
      <c r="O15" s="11"/>
      <c r="P15" s="19"/>
      <c r="Q15" s="12"/>
      <c r="S15" s="53" t="s">
        <v>96</v>
      </c>
      <c r="T15" s="54">
        <v>80</v>
      </c>
      <c r="U15" s="24"/>
      <c r="V15" s="40" t="s">
        <v>51</v>
      </c>
      <c r="W15" s="46" t="s">
        <v>32</v>
      </c>
      <c r="Y15" s="33">
        <v>75.1</v>
      </c>
      <c r="Z15" s="34">
        <v>70.5</v>
      </c>
      <c r="AD15" s="2"/>
    </row>
    <row r="16" spans="2:30" ht="19.5" customHeight="1" thickBot="1">
      <c r="B16" s="9"/>
      <c r="C16" s="10"/>
      <c r="D16" s="10"/>
      <c r="E16" s="10"/>
      <c r="F16" s="10"/>
      <c r="G16" s="10"/>
      <c r="H16" s="10"/>
      <c r="I16" s="69" t="s">
        <v>79</v>
      </c>
      <c r="J16" s="10"/>
      <c r="K16" s="102">
        <v>7</v>
      </c>
      <c r="L16" s="102"/>
      <c r="M16" s="102"/>
      <c r="N16" s="7"/>
      <c r="O16" s="7"/>
      <c r="P16" s="73">
        <v>7</v>
      </c>
      <c r="Q16" s="16" t="s">
        <v>2</v>
      </c>
      <c r="S16" s="56" t="s">
        <v>97</v>
      </c>
      <c r="T16" s="54">
        <v>100</v>
      </c>
      <c r="U16" s="24"/>
      <c r="V16" s="47" t="s">
        <v>52</v>
      </c>
      <c r="W16" s="48" t="s">
        <v>33</v>
      </c>
      <c r="Y16" s="34">
        <v>93</v>
      </c>
      <c r="Z16" s="34">
        <v>98.8</v>
      </c>
      <c r="AD16" s="2"/>
    </row>
    <row r="17" spans="2:30" ht="19.5" customHeight="1" thickBot="1">
      <c r="B17" s="6"/>
      <c r="C17" s="10"/>
      <c r="D17" s="10"/>
      <c r="E17" s="10"/>
      <c r="F17" s="10"/>
      <c r="G17" s="10"/>
      <c r="H17" s="10"/>
      <c r="I17" s="9" t="s">
        <v>22</v>
      </c>
      <c r="J17" s="10"/>
      <c r="K17" s="99">
        <f>K11+K15+K16</f>
        <v>21.696410123966942</v>
      </c>
      <c r="L17" s="100"/>
      <c r="M17" s="101"/>
      <c r="N17" s="11" t="s">
        <v>2</v>
      </c>
      <c r="O17" s="11"/>
      <c r="P17" s="36">
        <f>P11+P7+P16</f>
        <v>37.30578512396694</v>
      </c>
      <c r="Q17" s="12" t="s">
        <v>2</v>
      </c>
      <c r="S17" s="56" t="s">
        <v>98</v>
      </c>
      <c r="T17" s="54">
        <v>125</v>
      </c>
      <c r="U17" s="24"/>
      <c r="V17" s="43" t="s">
        <v>34</v>
      </c>
      <c r="W17" s="44" t="s">
        <v>35</v>
      </c>
      <c r="Y17" s="34">
        <v>158.8</v>
      </c>
      <c r="Z17" s="34">
        <v>158.8</v>
      </c>
      <c r="AD17" s="2"/>
    </row>
    <row r="18" spans="2:30" ht="19.5" customHeight="1" thickBot="1">
      <c r="B18" s="6"/>
      <c r="C18" s="10"/>
      <c r="D18" s="10"/>
      <c r="E18" s="10"/>
      <c r="F18" s="10"/>
      <c r="G18" s="10"/>
      <c r="H18" s="10"/>
      <c r="I18" s="9" t="s">
        <v>68</v>
      </c>
      <c r="J18" s="10"/>
      <c r="K18" s="81">
        <f>(3.6*K5)/SQRT(0.01*K17)</f>
        <v>11.593106325491492</v>
      </c>
      <c r="L18" s="82"/>
      <c r="M18" s="83"/>
      <c r="N18" s="7" t="s">
        <v>66</v>
      </c>
      <c r="O18" s="7"/>
      <c r="P18" s="37">
        <f>(3.6*P5)/SQRT(0.01*P11)</f>
        <v>23.443310027526596</v>
      </c>
      <c r="Q18" s="8" t="s">
        <v>66</v>
      </c>
      <c r="S18" s="51" t="s">
        <v>99</v>
      </c>
      <c r="T18" s="55">
        <v>150</v>
      </c>
      <c r="U18" s="24"/>
      <c r="V18" s="43" t="s">
        <v>36</v>
      </c>
      <c r="W18" s="44" t="s">
        <v>37</v>
      </c>
      <c r="Y18" s="34">
        <v>249.1</v>
      </c>
      <c r="Z18" s="34">
        <v>248.6</v>
      </c>
      <c r="AD18" s="2"/>
    </row>
    <row r="19" spans="2:30" ht="19.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U19" s="24"/>
      <c r="V19" s="43" t="s">
        <v>38</v>
      </c>
      <c r="W19" s="44" t="s">
        <v>39</v>
      </c>
      <c r="Y19" s="34">
        <v>354.4</v>
      </c>
      <c r="Z19" s="34">
        <v>351.5</v>
      </c>
      <c r="AD19" s="2"/>
    </row>
    <row r="20" spans="2:30" ht="19.5" customHeight="1" thickBot="1">
      <c r="B20" s="6"/>
      <c r="C20" s="7"/>
      <c r="D20" s="7"/>
      <c r="E20" s="7"/>
      <c r="F20" s="7"/>
      <c r="G20" s="7"/>
      <c r="H20" s="7"/>
      <c r="I20" s="10" t="s">
        <v>75</v>
      </c>
      <c r="J20" s="10"/>
      <c r="K20" s="87" t="s">
        <v>78</v>
      </c>
      <c r="L20" s="88"/>
      <c r="M20" s="89"/>
      <c r="N20" s="7" t="s">
        <v>76</v>
      </c>
      <c r="O20" s="7"/>
      <c r="P20" s="7"/>
      <c r="Q20" s="8"/>
      <c r="U20" s="24"/>
      <c r="V20" s="40" t="s">
        <v>53</v>
      </c>
      <c r="W20" s="46" t="s">
        <v>40</v>
      </c>
      <c r="Y20" s="77"/>
      <c r="Z20" s="77"/>
      <c r="AD20" s="2"/>
    </row>
    <row r="21" spans="2:30" ht="19.5" customHeight="1">
      <c r="B21" s="6"/>
      <c r="C21" s="7"/>
      <c r="D21" s="7"/>
      <c r="E21" s="7"/>
      <c r="F21" s="7"/>
      <c r="G21" s="7"/>
      <c r="H21" s="7"/>
      <c r="I21" s="10" t="s">
        <v>77</v>
      </c>
      <c r="J21" s="10"/>
      <c r="K21" s="10"/>
      <c r="L21" s="10"/>
      <c r="M21" s="7"/>
      <c r="N21" s="7"/>
      <c r="O21" s="7"/>
      <c r="P21" s="74" t="s">
        <v>86</v>
      </c>
      <c r="Q21" s="8" t="s">
        <v>76</v>
      </c>
      <c r="U21" s="24"/>
      <c r="V21" s="24"/>
      <c r="AD21" s="2"/>
    </row>
    <row r="22" spans="2:30" ht="19.5" customHeigh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S22" s="29" t="s">
        <v>41</v>
      </c>
      <c r="U22" s="24"/>
      <c r="V22" s="24"/>
      <c r="AD22" s="2"/>
    </row>
    <row r="23" spans="2:30" ht="19.5" customHeight="1">
      <c r="B23" s="6"/>
      <c r="C23" s="80" t="s">
        <v>24</v>
      </c>
      <c r="D23" s="80"/>
      <c r="E23" s="80"/>
      <c r="F23" s="80"/>
      <c r="G23" s="80"/>
      <c r="H23" s="80"/>
      <c r="I23" s="80"/>
      <c r="J23" s="80"/>
      <c r="K23" s="80"/>
      <c r="L23" s="58"/>
      <c r="M23" s="13"/>
      <c r="N23" s="13"/>
      <c r="O23" s="7"/>
      <c r="P23" s="7"/>
      <c r="Q23" s="8"/>
      <c r="S23" s="29" t="s">
        <v>82</v>
      </c>
      <c r="U23" s="24"/>
      <c r="V23" s="24"/>
      <c r="AD23" s="2"/>
    </row>
    <row r="24" spans="2:30" ht="19.5" customHeight="1">
      <c r="B24" s="72"/>
      <c r="C24" s="75" t="s">
        <v>84</v>
      </c>
      <c r="D24" s="27">
        <v>20</v>
      </c>
      <c r="E24" s="28" t="s">
        <v>85</v>
      </c>
      <c r="F24" s="71" t="s">
        <v>4</v>
      </c>
      <c r="G24" s="26">
        <f>K9</f>
        <v>50</v>
      </c>
      <c r="H24" s="26">
        <f>P9</f>
        <v>50</v>
      </c>
      <c r="I24" s="70" t="s">
        <v>25</v>
      </c>
      <c r="J24" s="78">
        <f>K14</f>
        <v>16</v>
      </c>
      <c r="K24" s="79"/>
      <c r="L24" s="57"/>
      <c r="M24" s="7"/>
      <c r="N24" s="57"/>
      <c r="O24" s="20"/>
      <c r="P24" s="7"/>
      <c r="Q24" s="8"/>
      <c r="S24" s="29" t="s">
        <v>74</v>
      </c>
      <c r="U24" s="24"/>
      <c r="V24" s="24"/>
      <c r="AC24" s="2"/>
      <c r="AD24" s="2"/>
    </row>
    <row r="25" spans="2:30" ht="19.5" customHeight="1">
      <c r="B25" s="9"/>
      <c r="C25" s="10"/>
      <c r="D25" s="13"/>
      <c r="E25" s="7"/>
      <c r="F25" s="7"/>
      <c r="G25" s="13"/>
      <c r="H25" s="13"/>
      <c r="I25" s="10"/>
      <c r="J25" s="10"/>
      <c r="K25" s="10"/>
      <c r="L25" s="10"/>
      <c r="M25" s="11"/>
      <c r="N25" s="20"/>
      <c r="O25" s="20"/>
      <c r="P25" s="7"/>
      <c r="Q25" s="8"/>
      <c r="U25" s="24"/>
      <c r="V25" s="24"/>
      <c r="AC25" s="2"/>
      <c r="AD25" s="2"/>
    </row>
    <row r="26" spans="2:30" ht="19.5" customHeight="1">
      <c r="B26" s="67"/>
      <c r="C26" s="58"/>
      <c r="D26" s="58"/>
      <c r="E26" s="58"/>
      <c r="F26" s="58"/>
      <c r="G26" s="7"/>
      <c r="H26" s="7"/>
      <c r="I26" s="30"/>
      <c r="J26" s="30"/>
      <c r="K26" s="30"/>
      <c r="L26" s="30"/>
      <c r="M26" s="7"/>
      <c r="N26" s="7"/>
      <c r="O26" s="7"/>
      <c r="P26" s="58"/>
      <c r="Q26" s="8"/>
      <c r="U26" s="24"/>
      <c r="V26" s="24"/>
      <c r="AC26" s="2"/>
      <c r="AD26" s="2"/>
    </row>
    <row r="27" spans="2:30" ht="19.5" customHeight="1">
      <c r="B27" s="9"/>
      <c r="C27" s="10"/>
      <c r="D27" s="7"/>
      <c r="E27" s="7"/>
      <c r="F27" s="7"/>
      <c r="G27" s="7"/>
      <c r="H27" s="10"/>
      <c r="I27" s="7"/>
      <c r="J27" s="7"/>
      <c r="K27" s="7"/>
      <c r="L27" s="7"/>
      <c r="M27" s="7"/>
      <c r="N27" s="7"/>
      <c r="O27" s="7"/>
      <c r="P27" s="13"/>
      <c r="Q27" s="8"/>
      <c r="U27" s="24"/>
      <c r="V27" s="24"/>
      <c r="AC27" s="2"/>
      <c r="AD27" s="2"/>
    </row>
    <row r="28" spans="2:30" ht="19.5" customHeight="1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  <c r="U28" s="24"/>
      <c r="V28" s="24"/>
      <c r="AC28" s="2"/>
      <c r="AD28" s="2"/>
    </row>
    <row r="29" spans="2:30" ht="19.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  <c r="U29" s="24"/>
      <c r="V29" s="24"/>
      <c r="AC29" s="2"/>
      <c r="AD29" s="2"/>
    </row>
    <row r="30" spans="2:30" ht="19.5" customHeight="1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  <c r="U30" s="24"/>
      <c r="V30" s="24"/>
      <c r="AC30" s="2"/>
      <c r="AD30" s="2"/>
    </row>
    <row r="31" spans="2:30" ht="19.5" customHeight="1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  <c r="U31" s="24"/>
      <c r="V31" s="24"/>
      <c r="AC31" s="2"/>
      <c r="AD31" s="2"/>
    </row>
    <row r="32" spans="2:30" ht="19.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  <c r="U32" s="24"/>
      <c r="V32" s="24"/>
      <c r="AC32" s="2"/>
      <c r="AD32" s="2"/>
    </row>
    <row r="33" spans="2:30" ht="19.5" customHeight="1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  <c r="U33" s="24"/>
      <c r="V33" s="24"/>
      <c r="AC33" s="2"/>
      <c r="AD33" s="2"/>
    </row>
    <row r="34" spans="2:30" ht="19.5" customHeigh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  <c r="U34" s="24"/>
      <c r="V34" s="24"/>
      <c r="AC34" s="2"/>
      <c r="AD34" s="2"/>
    </row>
    <row r="35" spans="2:30" ht="19.5" customHeight="1">
      <c r="B35" s="6"/>
      <c r="C35" s="7"/>
      <c r="D35" s="7"/>
      <c r="E35" s="7"/>
      <c r="F35" s="76" t="s">
        <v>81</v>
      </c>
      <c r="H35" s="7"/>
      <c r="I35" s="7"/>
      <c r="J35" s="7"/>
      <c r="K35" s="7"/>
      <c r="L35" s="7"/>
      <c r="M35" s="7"/>
      <c r="N35" s="7"/>
      <c r="O35" s="7"/>
      <c r="P35" s="7"/>
      <c r="Q35" s="8"/>
      <c r="U35" s="24"/>
      <c r="V35" s="24"/>
      <c r="AC35" s="2"/>
      <c r="AD35" s="2"/>
    </row>
    <row r="36" spans="2:30" ht="19.5" customHeight="1" thickBot="1">
      <c r="B36" s="21"/>
      <c r="C36" s="22"/>
      <c r="D36" s="35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U36" s="24"/>
      <c r="V36" s="24"/>
      <c r="AC36" s="2"/>
      <c r="AD36" s="2"/>
    </row>
    <row r="37" spans="21:30" ht="19.5" customHeight="1">
      <c r="U37" s="24"/>
      <c r="V37" s="24"/>
      <c r="AC37" s="2"/>
      <c r="AD37" s="2"/>
    </row>
    <row r="38" spans="21:30" ht="19.5" customHeight="1">
      <c r="U38" s="24"/>
      <c r="V38" s="24"/>
      <c r="AC38" s="2"/>
      <c r="AD38" s="2"/>
    </row>
    <row r="39" spans="4:30" ht="19.5" customHeight="1">
      <c r="D39" s="29" t="s">
        <v>59</v>
      </c>
      <c r="U39" s="24"/>
      <c r="V39" s="24"/>
      <c r="AC39" s="2"/>
      <c r="AD39" s="2"/>
    </row>
    <row r="40" spans="21:30" ht="19.5" customHeight="1">
      <c r="U40" s="24"/>
      <c r="V40" s="24"/>
      <c r="AC40" s="2"/>
      <c r="AD40" s="2"/>
    </row>
    <row r="41" spans="4:30" ht="19.5" customHeight="1">
      <c r="D41" s="59" t="s">
        <v>56</v>
      </c>
      <c r="E41" s="60"/>
      <c r="F41" s="60"/>
      <c r="G41" s="60"/>
      <c r="H41" s="60"/>
      <c r="I41" s="61"/>
      <c r="J41" s="57"/>
      <c r="K41" s="57"/>
      <c r="L41" s="59" t="s">
        <v>56</v>
      </c>
      <c r="M41" s="60"/>
      <c r="N41" s="60"/>
      <c r="O41" s="61"/>
      <c r="P41" s="61"/>
      <c r="U41" s="24"/>
      <c r="V41" s="24"/>
      <c r="AC41" s="2"/>
      <c r="AD41" s="2"/>
    </row>
    <row r="42" spans="4:30" ht="19.5" customHeight="1">
      <c r="D42" s="62" t="s">
        <v>57</v>
      </c>
      <c r="E42" s="57"/>
      <c r="F42" s="57"/>
      <c r="G42" s="57"/>
      <c r="H42" s="57"/>
      <c r="I42" s="63"/>
      <c r="J42" s="57"/>
      <c r="K42" s="57"/>
      <c r="L42" s="62" t="s">
        <v>60</v>
      </c>
      <c r="M42" s="57"/>
      <c r="N42" s="57"/>
      <c r="O42" s="63"/>
      <c r="P42" s="63"/>
      <c r="U42" s="24"/>
      <c r="V42" s="24"/>
      <c r="AC42" s="2"/>
      <c r="AD42" s="2"/>
    </row>
    <row r="43" spans="4:30" ht="19.5" customHeight="1">
      <c r="D43" s="62" t="s">
        <v>58</v>
      </c>
      <c r="E43" s="57"/>
      <c r="F43" s="57"/>
      <c r="G43" s="57"/>
      <c r="H43" s="57"/>
      <c r="I43" s="63"/>
      <c r="J43" s="57"/>
      <c r="K43" s="57"/>
      <c r="L43" s="62" t="s">
        <v>61</v>
      </c>
      <c r="M43" s="57"/>
      <c r="N43" s="57"/>
      <c r="O43" s="63"/>
      <c r="P43" s="63"/>
      <c r="U43" s="24"/>
      <c r="V43" s="24"/>
      <c r="AC43" s="2"/>
      <c r="AD43" s="2"/>
    </row>
    <row r="44" spans="4:30" ht="19.5" customHeight="1">
      <c r="D44" s="62" t="s">
        <v>65</v>
      </c>
      <c r="E44" s="57"/>
      <c r="F44" s="57"/>
      <c r="G44" s="57"/>
      <c r="H44" s="57"/>
      <c r="I44" s="63"/>
      <c r="J44" s="57"/>
      <c r="K44" s="57"/>
      <c r="L44" s="62" t="s">
        <v>62</v>
      </c>
      <c r="M44" s="57"/>
      <c r="N44" s="57"/>
      <c r="O44" s="63"/>
      <c r="P44" s="63"/>
      <c r="U44" s="24"/>
      <c r="V44" s="24"/>
      <c r="AC44" s="2"/>
      <c r="AD44" s="2"/>
    </row>
    <row r="45" spans="4:30" ht="19.5" customHeight="1">
      <c r="D45" s="64" t="s">
        <v>64</v>
      </c>
      <c r="E45" s="65"/>
      <c r="F45" s="65"/>
      <c r="G45" s="65"/>
      <c r="H45" s="65"/>
      <c r="I45" s="66"/>
      <c r="J45" s="57"/>
      <c r="K45" s="57"/>
      <c r="L45" s="64" t="s">
        <v>63</v>
      </c>
      <c r="M45" s="65"/>
      <c r="N45" s="65"/>
      <c r="O45" s="66"/>
      <c r="P45" s="66"/>
      <c r="U45" s="24"/>
      <c r="V45" s="24"/>
      <c r="AC45" s="2"/>
      <c r="AD45" s="2"/>
    </row>
    <row r="46" spans="21:30" ht="19.5" customHeight="1">
      <c r="U46" s="24"/>
      <c r="V46" s="24"/>
      <c r="AC46" s="2"/>
      <c r="AD46" s="2"/>
    </row>
  </sheetData>
  <sheetProtection password="CA51" sheet="1" objects="1" scenarios="1"/>
  <mergeCells count="19">
    <mergeCell ref="K13:M13"/>
    <mergeCell ref="K11:M11"/>
    <mergeCell ref="K5:M5"/>
    <mergeCell ref="K9:M9"/>
    <mergeCell ref="K7:M7"/>
    <mergeCell ref="K10:M10"/>
    <mergeCell ref="K4:N4"/>
    <mergeCell ref="V2:W2"/>
    <mergeCell ref="P4:Q4"/>
    <mergeCell ref="S2:T2"/>
    <mergeCell ref="B2:Q2"/>
    <mergeCell ref="J24:K24"/>
    <mergeCell ref="C23:K23"/>
    <mergeCell ref="K15:M15"/>
    <mergeCell ref="K14:M14"/>
    <mergeCell ref="K20:M20"/>
    <mergeCell ref="K18:M18"/>
    <mergeCell ref="K17:M17"/>
    <mergeCell ref="K16:M16"/>
  </mergeCells>
  <printOptions/>
  <pageMargins left="0.75" right="0.75" top="1" bottom="1" header="0.5" footer="0.5"/>
  <pageSetup fitToHeight="1" fitToWidth="1" horizontalDpi="600" verticalDpi="600" orientation="portrait" paperSize="9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shuntab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bebben</dc:creator>
  <cp:keywords/>
  <dc:description/>
  <cp:lastModifiedBy>Ola Stenholm</cp:lastModifiedBy>
  <cp:lastPrinted>2003-11-11T09:11:45Z</cp:lastPrinted>
  <dcterms:created xsi:type="dcterms:W3CDTF">2003-02-26T07:34:57Z</dcterms:created>
  <dcterms:modified xsi:type="dcterms:W3CDTF">2004-06-30T13:46:26Z</dcterms:modified>
  <cp:category/>
  <cp:version/>
  <cp:contentType/>
  <cp:contentStatus/>
</cp:coreProperties>
</file>